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สมุดงานนี้" defaultThemeVersion="124226"/>
  <bookViews>
    <workbookView xWindow="120" yWindow="180" windowWidth="15480" windowHeight="9405"/>
  </bookViews>
  <sheets>
    <sheet name="มิ.ย.58" sheetId="21" r:id="rId1"/>
    <sheet name="13 กพ 58" sheetId="12" state="hidden" r:id="rId2"/>
    <sheet name="test" sheetId="14" state="hidden" r:id="rId3"/>
  </sheets>
  <calcPr calcId="145621"/>
</workbook>
</file>

<file path=xl/calcChain.xml><?xml version="1.0" encoding="utf-8"?>
<calcChain xmlns="http://schemas.openxmlformats.org/spreadsheetml/2006/main">
  <c r="I28" i="21" l="1"/>
  <c r="K28" i="21" s="1"/>
  <c r="I27" i="21"/>
  <c r="I24" i="21"/>
  <c r="K24" i="21" s="1"/>
  <c r="I23" i="21"/>
  <c r="K23" i="21" s="1"/>
  <c r="I21" i="21"/>
  <c r="J59" i="21"/>
  <c r="I59" i="21"/>
  <c r="F59" i="21"/>
  <c r="E59" i="21"/>
  <c r="G57" i="21"/>
  <c r="K56" i="21"/>
  <c r="G56" i="21"/>
  <c r="G52" i="21"/>
  <c r="G50" i="21"/>
  <c r="K48" i="21"/>
  <c r="G48" i="21"/>
  <c r="H46" i="21"/>
  <c r="G46" i="21"/>
  <c r="K45" i="21"/>
  <c r="G45" i="21"/>
  <c r="K44" i="21"/>
  <c r="H44" i="21"/>
  <c r="G44" i="21"/>
  <c r="K40" i="21"/>
  <c r="H40" i="21"/>
  <c r="G40" i="21"/>
  <c r="K39" i="21"/>
  <c r="H39" i="21"/>
  <c r="K38" i="21"/>
  <c r="H38" i="21"/>
  <c r="G38" i="21"/>
  <c r="F32" i="21"/>
  <c r="F36" i="21" s="1"/>
  <c r="F60" i="21" s="1"/>
  <c r="E32" i="21"/>
  <c r="E36" i="21" s="1"/>
  <c r="E60" i="21" s="1"/>
  <c r="K31" i="21"/>
  <c r="G31" i="21"/>
  <c r="K30" i="21"/>
  <c r="G30" i="21"/>
  <c r="K29" i="21"/>
  <c r="G29" i="21"/>
  <c r="K27" i="21"/>
  <c r="G27" i="21"/>
  <c r="K26" i="21"/>
  <c r="K25" i="21"/>
  <c r="G25" i="21"/>
  <c r="G24" i="21"/>
  <c r="G23" i="21"/>
  <c r="I22" i="21"/>
  <c r="K21" i="21"/>
  <c r="G21" i="21"/>
  <c r="J20" i="21"/>
  <c r="K20" i="21" s="1"/>
  <c r="G20" i="21"/>
  <c r="K19" i="21"/>
  <c r="G19" i="21"/>
  <c r="K18" i="21"/>
  <c r="K17" i="21"/>
  <c r="G17" i="21"/>
  <c r="K16" i="21"/>
  <c r="G16" i="21"/>
  <c r="K13" i="21"/>
  <c r="G13" i="21"/>
  <c r="K11" i="21"/>
  <c r="K10" i="21"/>
  <c r="K9" i="21"/>
  <c r="K8" i="21"/>
  <c r="H32" i="21"/>
  <c r="H36" i="21" s="1"/>
  <c r="G7" i="21"/>
  <c r="G32" i="21" s="1"/>
  <c r="G36" i="21" s="1"/>
  <c r="I32" i="21" l="1"/>
  <c r="I36" i="21" s="1"/>
  <c r="I60" i="21" s="1"/>
  <c r="G59" i="21"/>
  <c r="G60" i="21" s="1"/>
  <c r="H59" i="21"/>
  <c r="H60" i="21" s="1"/>
  <c r="F61" i="21" s="1"/>
  <c r="K59" i="21"/>
  <c r="K7" i="21"/>
  <c r="K32" i="21" s="1"/>
  <c r="K36" i="21" s="1"/>
  <c r="J32" i="21"/>
  <c r="J36" i="21" s="1"/>
  <c r="J60" i="21" s="1"/>
  <c r="F63" i="21" l="1"/>
  <c r="F62" i="21"/>
  <c r="K60" i="21"/>
  <c r="F64" i="21" l="1"/>
  <c r="G32" i="14" l="1"/>
  <c r="J21" i="14"/>
  <c r="C74" i="14" l="1"/>
  <c r="H59" i="14"/>
  <c r="J48" i="14"/>
  <c r="G48" i="14"/>
  <c r="J46" i="14"/>
  <c r="G46" i="14"/>
  <c r="J44" i="14"/>
  <c r="G44" i="14"/>
  <c r="G59" i="14" s="1"/>
  <c r="J40" i="14"/>
  <c r="J39" i="14"/>
  <c r="I38" i="14"/>
  <c r="I59" i="14" s="1"/>
  <c r="G36" i="14"/>
  <c r="H32" i="14"/>
  <c r="H36" i="14" s="1"/>
  <c r="J27" i="14"/>
  <c r="J25" i="14"/>
  <c r="I20" i="14"/>
  <c r="J20" i="14" s="1"/>
  <c r="I19" i="14"/>
  <c r="J19" i="14" s="1"/>
  <c r="J18" i="14"/>
  <c r="J17" i="14"/>
  <c r="I16" i="14"/>
  <c r="J16" i="14" s="1"/>
  <c r="I13" i="14"/>
  <c r="J13" i="14" s="1"/>
  <c r="I11" i="14"/>
  <c r="J11" i="14" s="1"/>
  <c r="I10" i="14"/>
  <c r="J10" i="14" s="1"/>
  <c r="I9" i="14"/>
  <c r="J9" i="14" s="1"/>
  <c r="I8" i="14"/>
  <c r="J8" i="14" s="1"/>
  <c r="I7" i="14"/>
  <c r="H22" i="12"/>
  <c r="H23" i="12"/>
  <c r="H24" i="12"/>
  <c r="H25" i="12"/>
  <c r="H26" i="12"/>
  <c r="G60" i="14" l="1"/>
  <c r="I32" i="14"/>
  <c r="I36" i="14" s="1"/>
  <c r="I60" i="14" s="1"/>
  <c r="C69" i="14" s="1"/>
  <c r="J38" i="14"/>
  <c r="J59" i="14" s="1"/>
  <c r="H60" i="14"/>
  <c r="C68" i="14" s="1"/>
  <c r="E61" i="14"/>
  <c r="J7" i="14"/>
  <c r="J28" i="14"/>
  <c r="E63" i="14" l="1"/>
  <c r="J32" i="14"/>
  <c r="J36" i="14" s="1"/>
  <c r="J60" i="14" s="1"/>
  <c r="C70" i="14" s="1"/>
  <c r="C71" i="14" s="1"/>
  <c r="F76" i="14" s="1"/>
  <c r="E62" i="14"/>
  <c r="E64" i="14" l="1"/>
  <c r="H59" i="12" l="1"/>
  <c r="H28" i="12"/>
  <c r="J28" i="12" s="1"/>
  <c r="H21" i="12"/>
  <c r="H32" i="12" s="1"/>
  <c r="C74" i="12" l="1"/>
  <c r="G32" i="12" l="1"/>
  <c r="J21" i="12" l="1"/>
  <c r="I19" i="12"/>
  <c r="J19" i="12" s="1"/>
  <c r="I20" i="12"/>
  <c r="J20" i="12" s="1"/>
  <c r="J17" i="12"/>
  <c r="I13" i="12"/>
  <c r="J13" i="12" s="1"/>
  <c r="J48" i="12"/>
  <c r="G48" i="12"/>
  <c r="J46" i="12"/>
  <c r="G46" i="12"/>
  <c r="J44" i="12"/>
  <c r="G44" i="12"/>
  <c r="G59" i="12" s="1"/>
  <c r="I40" i="12"/>
  <c r="J40" i="12" s="1"/>
  <c r="I39" i="12"/>
  <c r="J39" i="12" s="1"/>
  <c r="I38" i="12"/>
  <c r="J27" i="12"/>
  <c r="J25" i="12"/>
  <c r="J18" i="12"/>
  <c r="I16" i="12"/>
  <c r="J16" i="12" s="1"/>
  <c r="G36" i="12"/>
  <c r="I11" i="12"/>
  <c r="J11" i="12" s="1"/>
  <c r="I10" i="12"/>
  <c r="J10" i="12" s="1"/>
  <c r="I9" i="12"/>
  <c r="J9" i="12" s="1"/>
  <c r="I8" i="12"/>
  <c r="J8" i="12" s="1"/>
  <c r="I7" i="12"/>
  <c r="I59" i="12" l="1"/>
  <c r="G60" i="12"/>
  <c r="E61" i="12" s="1"/>
  <c r="J38" i="12"/>
  <c r="J59" i="12" s="1"/>
  <c r="H36" i="12"/>
  <c r="I32" i="12"/>
  <c r="I36" i="12" s="1"/>
  <c r="J7" i="12"/>
  <c r="J32" i="12"/>
  <c r="J36" i="12" s="1"/>
  <c r="J60" i="12" s="1"/>
  <c r="C70" i="12" s="1"/>
  <c r="H60" i="12" l="1"/>
  <c r="C68" i="12" s="1"/>
  <c r="C71" i="12" s="1"/>
  <c r="I60" i="12"/>
  <c r="C69" i="12" s="1"/>
  <c r="E64" i="12"/>
  <c r="F76" i="12" l="1"/>
  <c r="E63" i="12"/>
  <c r="E62" i="12"/>
</calcChain>
</file>

<file path=xl/sharedStrings.xml><?xml version="1.0" encoding="utf-8"?>
<sst xmlns="http://schemas.openxmlformats.org/spreadsheetml/2006/main" count="286" uniqueCount="90">
  <si>
    <t xml:space="preserve"> -</t>
  </si>
  <si>
    <t>รวม</t>
  </si>
  <si>
    <t xml:space="preserve"> </t>
  </si>
  <si>
    <t>2.1.2</t>
  </si>
  <si>
    <t>2.1.1</t>
  </si>
  <si>
    <t>ค่าครุภัณฑ์</t>
  </si>
  <si>
    <t>ค่าโทรศัพท์</t>
  </si>
  <si>
    <t>ค่าน้ำประปา</t>
  </si>
  <si>
    <t>ค่าไฟฟ้า</t>
  </si>
  <si>
    <t>ค่าสาธารณูปโภค</t>
  </si>
  <si>
    <t>ค่าวัสดุโฆษณาและเผยแพร่</t>
  </si>
  <si>
    <t>ค่าวัสดุการเกษตร</t>
  </si>
  <si>
    <t>ค่าวัสดุวิทยาศาสตร์หรือการแพทย์</t>
  </si>
  <si>
    <t>ค่าวัสดุเชื้อเพลิงและหล่อลื่น</t>
  </si>
  <si>
    <t>ค่าวัสดุยานพาหนะและขนส่ง</t>
  </si>
  <si>
    <t>คงเหลือ</t>
  </si>
  <si>
    <t>เบิกจ่ายแล้ว</t>
  </si>
  <si>
    <t xml:space="preserve"> ก่อหนี้แล้ว</t>
  </si>
  <si>
    <t>ขออนุมัติแล้ว</t>
  </si>
  <si>
    <t>โอน</t>
  </si>
  <si>
    <t>งบ ฯ ตั้งจ่าย</t>
  </si>
  <si>
    <t>หมวด/รายการ</t>
  </si>
  <si>
    <t>ข้อ</t>
  </si>
  <si>
    <t xml:space="preserve">ที่   </t>
  </si>
  <si>
    <t>ค่าวัสดุก่อสร้าง</t>
  </si>
  <si>
    <t>ค่าวัสดุงานบ้านงานครัว</t>
  </si>
  <si>
    <t>ค่าวัสดุไฟฟ้าและวิทยุ</t>
  </si>
  <si>
    <t>ค่าวัสดุสำนักงาน</t>
  </si>
  <si>
    <t>ค่าวัสดุ</t>
  </si>
  <si>
    <t>ค่าใช้จ่ายเดินทางไปราชการ</t>
  </si>
  <si>
    <t>ค่าบำรุงรักษาหรือซ่อมแซมทรัพย์สิน</t>
  </si>
  <si>
    <t xml:space="preserve">รายจ่ายเพื่อให้ได้มาซึ่งบริการ </t>
  </si>
  <si>
    <t>ค่าใช้สอย</t>
  </si>
  <si>
    <t>ค่าตอบแทนการปฏิบัติงานนอกเวลา</t>
  </si>
  <si>
    <t xml:space="preserve"> เหลือหลังโอน</t>
  </si>
  <si>
    <t>กองกิจการขนส่ง องค์การบริหารส่วนจังหวัดสงขลา</t>
  </si>
  <si>
    <t>เงินเดือน(ฝ่ายประจำ)</t>
  </si>
  <si>
    <t>เงินเดือนพนักงาน</t>
  </si>
  <si>
    <t>เงินประจำตำแหน่ง</t>
  </si>
  <si>
    <t>ค่าตอบแทนพนักงานจ้าง</t>
  </si>
  <si>
    <t>เงินเพิ่มต่าง ๆ ของพนักงานจ้าง</t>
  </si>
  <si>
    <t xml:space="preserve">ค่าตอบแทน </t>
  </si>
  <si>
    <t>ค่าล่วงล้ำลำน้ำ  ค่าเบี้ยประกัน</t>
  </si>
  <si>
    <t>ค่าตีเส้นจราจรแพฯและท่าแพขนานยนต์</t>
  </si>
  <si>
    <t>2.3.1</t>
  </si>
  <si>
    <t>2.2.1</t>
  </si>
  <si>
    <t>2.4.1</t>
  </si>
  <si>
    <t>ค่าพิธีบูชาแม่ย่านางเรือ (แพขนานยนต์)</t>
  </si>
  <si>
    <t>เงินเพิ่มต่าง ๆ ของพนักงาน</t>
  </si>
  <si>
    <t xml:space="preserve"> -2-</t>
  </si>
  <si>
    <t xml:space="preserve"> +</t>
  </si>
  <si>
    <t xml:space="preserve"> - ขออนุมัติดำเนินการ คิดเป็นร้อยละ    </t>
  </si>
  <si>
    <t xml:space="preserve"> -ยอดคงเหลือหลังจากอนุมัติดำเนินการคิดเป็นร้อยละ  </t>
  </si>
  <si>
    <t>หมายเหตุ</t>
  </si>
  <si>
    <t>2.1.3</t>
  </si>
  <si>
    <t>+/ -</t>
  </si>
  <si>
    <t>งบลงทุน</t>
  </si>
  <si>
    <t>1.ค่าครุภัณฑ์</t>
  </si>
  <si>
    <t>1.1.1 ค่าโต๊ะทำงาน</t>
  </si>
  <si>
    <t>1.1.2 ค่าตู้เก็บเอกสาร</t>
  </si>
  <si>
    <t>1.1.3 ค่าม้าหินขัด</t>
  </si>
  <si>
    <t>ประเภทค่าครุภัณฑ์โรงงาน</t>
  </si>
  <si>
    <t>ประเภทค่าครุภัณฑ์สำนักงาน</t>
  </si>
  <si>
    <t>1.2.1 ค่าเครื่องฉีดน้ำแรงดันสูง</t>
  </si>
  <si>
    <t>ประเภทครุภัณฑ์ไฟฟ้าและวิทยุ</t>
  </si>
  <si>
    <t>1.3.1 ค่าโทรทัศน์วงจรปิด</t>
  </si>
  <si>
    <t>ประเภทค่าครุภัณฑ์ยานพาหนะขนส่ง</t>
  </si>
  <si>
    <t>1.4.1เพื่อจ่ายเป็นค่าจัดหาแพขนานยนต์</t>
  </si>
  <si>
    <t>2 .  ที่ดินและสิ่งก่อสร้าง</t>
  </si>
  <si>
    <t>ประเภทค่าก่อสร้างสิ่งสาธารณูปการ</t>
  </si>
  <si>
    <t>ประเภทออกแบบค่าควบคุมงาน</t>
  </si>
  <si>
    <t>ที่จ่ายให้แก่เอกชนฯ</t>
  </si>
  <si>
    <t>รวมทั้งิส้น</t>
  </si>
  <si>
    <t>จ้างเหมาบริการพนักงาน</t>
  </si>
  <si>
    <t>ยกไป</t>
  </si>
  <si>
    <t>ยกมา</t>
  </si>
  <si>
    <t>2.1.1 เพื่อจ่ายเป็นค่าเหล็กดัดสำนักงาน</t>
  </si>
  <si>
    <t xml:space="preserve"> - เบิกจ่ายแล้ว คิดเป็นร้อยละของขออนุมัติ            </t>
  </si>
  <si>
    <t xml:space="preserve"> - เบิกจ่ายแล้ว คิดเป็นร้อยละของงบประมาณ   </t>
  </si>
  <si>
    <t>(นางสาวปาณิสรา  รักกลิ่น)</t>
  </si>
  <si>
    <t>ตำแหน่ง   เจ้าพนักงานการเงินและบัญชี 3</t>
  </si>
  <si>
    <t>ตรวจสอบยอด</t>
  </si>
  <si>
    <t>ยอดรวมทั้งสิ้น</t>
  </si>
  <si>
    <t>.</t>
  </si>
  <si>
    <t>ติดตามผลค่าใช้จ่ายงบประมาณ ปี 2558</t>
  </si>
  <si>
    <t>ณ  วันที่ 13 กุมภาพันธ์ 2558</t>
  </si>
  <si>
    <t>สรุปค่าใช้จ่ายประจำเดือน</t>
  </si>
  <si>
    <t>ณ  วันที่ 27 กุมภาพันธ์ 2558</t>
  </si>
  <si>
    <t>รวมทั้งสิ้น</t>
  </si>
  <si>
    <t>ณ 30 มิถุนายน 2558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</si>
</sst>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(* #,##0.00_);_(* \(#,##0.00\);_(* &quot;-&quot;??_);_(@_)"/>
    <numFmt numFmtId="188" formatCode="_(* #,##0.000_);_(* \(#,##0.000\);_(* &quot;-&quot;??_);_(@_)"/>
    <numFmt numFmtId="189" formatCode="#,##0.00_ ;\-#,##0.00\ "/>
  </numFmts>
  <fonts count="21" x14ac:knownFonts="1">
    <font>
      <sz val="16"/>
      <name val="Angsana New"/>
    </font>
    <font>
      <sz val="16"/>
      <name val="Angsana New"/>
      <family val="1"/>
    </font>
    <font>
      <b/>
      <sz val="14"/>
      <name val="TH SarabunPSK"/>
      <family val="2"/>
    </font>
    <font>
      <b/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3"/>
      <name val="Angsana New"/>
      <family val="1"/>
    </font>
    <font>
      <sz val="13"/>
      <color theme="1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  <font>
      <sz val="16"/>
      <color rgb="FFFF0000"/>
      <name val="Angsana New"/>
      <family val="1"/>
    </font>
    <font>
      <b/>
      <sz val="13"/>
      <color theme="1"/>
      <name val="TH SarabunPSK"/>
      <family val="2"/>
    </font>
    <font>
      <b/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rgb="FFFF0000"/>
      <name val="Angsana New"/>
      <family val="1"/>
    </font>
    <font>
      <sz val="20"/>
      <name val="Angsana New"/>
      <family val="1"/>
    </font>
    <font>
      <b/>
      <sz val="16"/>
      <name val="Angsana New"/>
      <family val="1"/>
    </font>
    <font>
      <sz val="18"/>
      <name val="Angsana New"/>
      <family val="1"/>
    </font>
    <font>
      <sz val="14"/>
      <name val="Angsana New"/>
      <family val="1"/>
    </font>
    <font>
      <sz val="13"/>
      <color rgb="FFFF0000"/>
      <name val="Angsana New"/>
      <family val="1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131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87" fontId="5" fillId="0" borderId="1" xfId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4" fontId="5" fillId="0" borderId="1" xfId="0" applyNumberFormat="1" applyFont="1" applyBorder="1" applyAlignment="1">
      <alignment horizontal="right"/>
    </xf>
    <xf numFmtId="0" fontId="6" fillId="0" borderId="0" xfId="0" applyFont="1" applyBorder="1"/>
    <xf numFmtId="187" fontId="5" fillId="0" borderId="1" xfId="1" quotePrefix="1" applyFont="1" applyBorder="1" applyAlignment="1">
      <alignment horizontal="center"/>
    </xf>
    <xf numFmtId="187" fontId="5" fillId="0" borderId="1" xfId="1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4" fontId="5" fillId="0" borderId="1" xfId="0" quotePrefix="1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/>
    </xf>
    <xf numFmtId="43" fontId="5" fillId="0" borderId="0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4" fontId="5" fillId="0" borderId="1" xfId="0" applyNumberFormat="1" applyFont="1" applyFill="1" applyBorder="1" applyAlignment="1">
      <alignment horizontal="right"/>
    </xf>
    <xf numFmtId="187" fontId="5" fillId="0" borderId="5" xfId="0" applyNumberFormat="1" applyFont="1" applyBorder="1" applyAlignment="1">
      <alignment horizontal="center"/>
    </xf>
    <xf numFmtId="187" fontId="5" fillId="0" borderId="5" xfId="0" quotePrefix="1" applyNumberFormat="1" applyFont="1" applyBorder="1" applyAlignment="1">
      <alignment horizontal="center"/>
    </xf>
    <xf numFmtId="187" fontId="5" fillId="0" borderId="5" xfId="1" applyFont="1" applyBorder="1" applyAlignment="1">
      <alignment horizontal="center"/>
    </xf>
    <xf numFmtId="187" fontId="5" fillId="0" borderId="5" xfId="1" quotePrefix="1" applyFont="1" applyBorder="1" applyAlignment="1">
      <alignment horizontal="center"/>
    </xf>
    <xf numFmtId="187" fontId="5" fillId="0" borderId="1" xfId="0" applyNumberFormat="1" applyFont="1" applyBorder="1" applyAlignment="1">
      <alignment horizontal="center"/>
    </xf>
    <xf numFmtId="4" fontId="5" fillId="0" borderId="1" xfId="0" quotePrefix="1" applyNumberFormat="1" applyFont="1" applyBorder="1" applyAlignment="1">
      <alignment horizontal="center"/>
    </xf>
    <xf numFmtId="187" fontId="5" fillId="0" borderId="1" xfId="0" applyNumberFormat="1" applyFont="1" applyBorder="1" applyAlignment="1">
      <alignment horizontal="right"/>
    </xf>
    <xf numFmtId="187" fontId="5" fillId="0" borderId="1" xfId="0" quotePrefix="1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5" fillId="0" borderId="6" xfId="0" applyFont="1" applyBorder="1"/>
    <xf numFmtId="0" fontId="5" fillId="0" borderId="0" xfId="0" applyFont="1" applyBorder="1"/>
    <xf numFmtId="0" fontId="5" fillId="0" borderId="0" xfId="0" applyFont="1" applyBorder="1" applyAlignment="1"/>
    <xf numFmtId="0" fontId="6" fillId="0" borderId="0" xfId="0" applyFont="1"/>
    <xf numFmtId="43" fontId="6" fillId="0" borderId="0" xfId="0" applyNumberFormat="1" applyFont="1" applyBorder="1" applyAlignment="1"/>
    <xf numFmtId="43" fontId="5" fillId="0" borderId="0" xfId="0" applyNumberFormat="1" applyFont="1" applyAlignment="1"/>
    <xf numFmtId="43" fontId="6" fillId="0" borderId="0" xfId="0" applyNumberFormat="1" applyFont="1"/>
    <xf numFmtId="43" fontId="5" fillId="0" borderId="0" xfId="0" applyNumberFormat="1" applyFont="1" applyAlignment="1">
      <alignment horizontal="center"/>
    </xf>
    <xf numFmtId="0" fontId="5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5" fillId="0" borderId="1" xfId="0" applyFont="1" applyBorder="1"/>
    <xf numFmtId="187" fontId="5" fillId="0" borderId="0" xfId="1" applyFont="1" applyBorder="1"/>
    <xf numFmtId="188" fontId="5" fillId="0" borderId="1" xfId="1" quotePrefix="1" applyNumberFormat="1" applyFont="1" applyBorder="1" applyAlignment="1">
      <alignment horizontal="center"/>
    </xf>
    <xf numFmtId="189" fontId="5" fillId="0" borderId="1" xfId="1" quotePrefix="1" applyNumberFormat="1" applyFont="1" applyBorder="1" applyAlignment="1">
      <alignment horizontal="right"/>
    </xf>
    <xf numFmtId="187" fontId="6" fillId="0" borderId="0" xfId="0" applyNumberFormat="1" applyFont="1"/>
    <xf numFmtId="43" fontId="7" fillId="0" borderId="12" xfId="1" applyNumberFormat="1" applyFont="1" applyBorder="1"/>
    <xf numFmtId="43" fontId="5" fillId="0" borderId="1" xfId="0" applyNumberFormat="1" applyFont="1" applyBorder="1" applyAlignment="1">
      <alignment horizontal="center"/>
    </xf>
    <xf numFmtId="43" fontId="7" fillId="0" borderId="11" xfId="1" applyNumberFormat="1" applyFont="1" applyBorder="1"/>
    <xf numFmtId="187" fontId="5" fillId="0" borderId="6" xfId="1" quotePrefix="1" applyFont="1" applyBorder="1" applyAlignment="1">
      <alignment horizontal="center"/>
    </xf>
    <xf numFmtId="187" fontId="4" fillId="0" borderId="5" xfId="0" applyNumberFormat="1" applyFont="1" applyBorder="1" applyAlignment="1">
      <alignment horizontal="center"/>
    </xf>
    <xf numFmtId="187" fontId="4" fillId="0" borderId="3" xfId="0" applyNumberFormat="1" applyFont="1" applyBorder="1"/>
    <xf numFmtId="43" fontId="4" fillId="0" borderId="5" xfId="0" applyNumberFormat="1" applyFont="1" applyBorder="1" applyAlignment="1">
      <alignment horizontal="center"/>
    </xf>
    <xf numFmtId="187" fontId="4" fillId="0" borderId="5" xfId="1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4" xfId="0" applyBorder="1"/>
    <xf numFmtId="0" fontId="5" fillId="0" borderId="2" xfId="0" applyFont="1" applyBorder="1" applyAlignment="1">
      <alignment horizontal="left"/>
    </xf>
    <xf numFmtId="0" fontId="0" fillId="0" borderId="1" xfId="0" applyBorder="1"/>
    <xf numFmtId="4" fontId="5" fillId="0" borderId="5" xfId="0" applyNumberFormat="1" applyFont="1" applyBorder="1" applyAlignment="1">
      <alignment horizontal="right"/>
    </xf>
    <xf numFmtId="43" fontId="0" fillId="0" borderId="0" xfId="0" applyNumberFormat="1"/>
    <xf numFmtId="187" fontId="8" fillId="0" borderId="1" xfId="1" applyFont="1" applyBorder="1" applyAlignment="1">
      <alignment horizontal="center"/>
    </xf>
    <xf numFmtId="187" fontId="9" fillId="0" borderId="1" xfId="1" applyFont="1" applyBorder="1" applyAlignment="1">
      <alignment horizontal="center"/>
    </xf>
    <xf numFmtId="187" fontId="9" fillId="0" borderId="1" xfId="0" applyNumberFormat="1" applyFont="1" applyBorder="1" applyAlignment="1">
      <alignment horizontal="center"/>
    </xf>
    <xf numFmtId="187" fontId="8" fillId="0" borderId="5" xfId="1" applyFont="1" applyBorder="1" applyAlignment="1">
      <alignment horizontal="center"/>
    </xf>
    <xf numFmtId="187" fontId="7" fillId="0" borderId="1" xfId="1" applyFont="1" applyBorder="1" applyAlignment="1">
      <alignment horizontal="right"/>
    </xf>
    <xf numFmtId="0" fontId="10" fillId="0" borderId="1" xfId="0" applyFont="1" applyBorder="1"/>
    <xf numFmtId="187" fontId="11" fillId="0" borderId="1" xfId="0" applyNumberFormat="1" applyFont="1" applyBorder="1" applyAlignment="1">
      <alignment horizontal="center"/>
    </xf>
    <xf numFmtId="187" fontId="11" fillId="0" borderId="1" xfId="1" applyFont="1" applyBorder="1" applyAlignment="1">
      <alignment horizontal="center"/>
    </xf>
    <xf numFmtId="187" fontId="11" fillId="0" borderId="1" xfId="1" applyNumberFormat="1" applyFont="1" applyBorder="1" applyAlignment="1">
      <alignment horizontal="center"/>
    </xf>
    <xf numFmtId="187" fontId="11" fillId="0" borderId="5" xfId="0" applyNumberFormat="1" applyFont="1" applyBorder="1" applyAlignment="1">
      <alignment horizontal="center"/>
    </xf>
    <xf numFmtId="187" fontId="11" fillId="0" borderId="3" xfId="0" applyNumberFormat="1" applyFont="1" applyBorder="1"/>
    <xf numFmtId="43" fontId="11" fillId="0" borderId="5" xfId="0" applyNumberFormat="1" applyFont="1" applyBorder="1" applyAlignment="1">
      <alignment horizontal="center"/>
    </xf>
    <xf numFmtId="187" fontId="11" fillId="0" borderId="5" xfId="1" applyFont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2" fillId="0" borderId="1" xfId="0" applyFont="1" applyBorder="1"/>
    <xf numFmtId="0" fontId="5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87" fontId="4" fillId="0" borderId="7" xfId="0" applyNumberFormat="1" applyFont="1" applyBorder="1" applyAlignment="1">
      <alignment horizontal="center" vertical="center"/>
    </xf>
    <xf numFmtId="187" fontId="4" fillId="0" borderId="7" xfId="0" applyNumberFormat="1" applyFont="1" applyBorder="1" applyAlignment="1">
      <alignment vertical="center"/>
    </xf>
    <xf numFmtId="187" fontId="4" fillId="0" borderId="7" xfId="1" applyFont="1" applyBorder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0" fontId="0" fillId="0" borderId="5" xfId="0" applyBorder="1"/>
    <xf numFmtId="0" fontId="5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43" fontId="7" fillId="0" borderId="5" xfId="1" applyNumberFormat="1" applyFont="1" applyBorder="1"/>
    <xf numFmtId="43" fontId="7" fillId="0" borderId="1" xfId="1" applyNumberFormat="1" applyFont="1" applyBorder="1"/>
    <xf numFmtId="187" fontId="0" fillId="0" borderId="1" xfId="0" applyNumberFormat="1" applyBorder="1" applyAlignment="1">
      <alignment vertical="center"/>
    </xf>
    <xf numFmtId="0" fontId="1" fillId="0" borderId="0" xfId="0" applyFont="1" applyFill="1"/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187" fontId="15" fillId="2" borderId="0" xfId="0" applyNumberFormat="1" applyFont="1" applyFill="1"/>
    <xf numFmtId="187" fontId="14" fillId="2" borderId="0" xfId="0" applyNumberFormat="1" applyFont="1" applyFill="1"/>
    <xf numFmtId="0" fontId="16" fillId="0" borderId="0" xfId="0" applyFont="1" applyFill="1"/>
    <xf numFmtId="0" fontId="3" fillId="0" borderId="0" xfId="0" applyFont="1" applyAlignment="1"/>
    <xf numFmtId="0" fontId="5" fillId="0" borderId="4" xfId="0" applyFont="1" applyBorder="1" applyAlignment="1">
      <alignment horizontal="left"/>
    </xf>
    <xf numFmtId="0" fontId="17" fillId="0" borderId="0" xfId="0" applyFont="1"/>
    <xf numFmtId="187" fontId="14" fillId="2" borderId="0" xfId="1" applyFont="1" applyFill="1"/>
    <xf numFmtId="187" fontId="0" fillId="0" borderId="0" xfId="1" applyFont="1"/>
    <xf numFmtId="0" fontId="5" fillId="0" borderId="0" xfId="0" applyFont="1" applyAlignment="1">
      <alignment horizontal="center"/>
    </xf>
    <xf numFmtId="187" fontId="0" fillId="0" borderId="1" xfId="0" applyNumberFormat="1" applyBorder="1"/>
    <xf numFmtId="0" fontId="10" fillId="0" borderId="0" xfId="0" applyFont="1"/>
    <xf numFmtId="187" fontId="9" fillId="0" borderId="1" xfId="1" quotePrefix="1" applyFont="1" applyBorder="1" applyAlignment="1">
      <alignment horizontal="center"/>
    </xf>
    <xf numFmtId="0" fontId="18" fillId="0" borderId="0" xfId="0" applyFont="1"/>
    <xf numFmtId="0" fontId="8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87" fontId="9" fillId="0" borderId="1" xfId="1" applyFont="1" applyBorder="1" applyAlignment="1">
      <alignment horizontal="right"/>
    </xf>
    <xf numFmtId="4" fontId="9" fillId="0" borderId="1" xfId="0" applyNumberFormat="1" applyFont="1" applyBorder="1" applyAlignment="1">
      <alignment horizontal="center"/>
    </xf>
    <xf numFmtId="43" fontId="9" fillId="0" borderId="0" xfId="0" applyNumberFormat="1" applyFont="1" applyAlignment="1"/>
    <xf numFmtId="0" fontId="9" fillId="0" borderId="0" xfId="0" applyFont="1" applyAlignment="1"/>
    <xf numFmtId="43" fontId="19" fillId="0" borderId="0" xfId="0" applyNumberFormat="1" applyFont="1"/>
    <xf numFmtId="0" fontId="19" fillId="0" borderId="0" xfId="0" applyFont="1"/>
    <xf numFmtId="187" fontId="4" fillId="0" borderId="1" xfId="1" applyFont="1" applyBorder="1" applyAlignment="1">
      <alignment horizontal="center"/>
    </xf>
    <xf numFmtId="187" fontId="4" fillId="0" borderId="1" xfId="0" applyNumberFormat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5" fillId="0" borderId="10" xfId="0" applyNumberFormat="1" applyFont="1" applyBorder="1" applyAlignment="1">
      <alignment horizontal="right"/>
    </xf>
    <xf numFmtId="4" fontId="5" fillId="0" borderId="10" xfId="0" applyNumberFormat="1" applyFont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87" fontId="5" fillId="0" borderId="13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64"/>
  <sheetViews>
    <sheetView tabSelected="1" zoomScaleNormal="100" workbookViewId="0">
      <selection activeCell="P11" sqref="P11"/>
    </sheetView>
  </sheetViews>
  <sheetFormatPr defaultRowHeight="18" customHeight="1" x14ac:dyDescent="0.5"/>
  <cols>
    <col min="1" max="1" width="5.7109375" customWidth="1"/>
    <col min="2" max="2" width="6.7109375" customWidth="1"/>
    <col min="3" max="3" width="27.85546875" customWidth="1"/>
    <col min="4" max="4" width="13.28515625" style="36" customWidth="1"/>
    <col min="5" max="5" width="12.5703125" style="36" customWidth="1"/>
    <col min="6" max="6" width="12" customWidth="1"/>
    <col min="7" max="7" width="13" bestFit="1" customWidth="1"/>
    <col min="8" max="8" width="13.140625" style="105" customWidth="1"/>
    <col min="9" max="9" width="12.28515625" style="105" customWidth="1"/>
    <col min="10" max="10" width="13" customWidth="1"/>
    <col min="11" max="11" width="13.140625" customWidth="1"/>
    <col min="12" max="12" width="10.28515625" customWidth="1"/>
  </cols>
  <sheetData>
    <row r="1" spans="1:12" ht="18.75" customHeight="1" x14ac:dyDescent="0.5">
      <c r="A1" s="126" t="s">
        <v>86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ht="16.5" customHeight="1" x14ac:dyDescent="0.5">
      <c r="A2" s="126" t="s">
        <v>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</row>
    <row r="3" spans="1:12" ht="19.5" customHeight="1" x14ac:dyDescent="0.5">
      <c r="A3" s="127" t="s">
        <v>89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</row>
    <row r="4" spans="1:12" ht="18" customHeight="1" x14ac:dyDescent="0.5">
      <c r="A4" s="2" t="s">
        <v>23</v>
      </c>
      <c r="B4" s="2" t="s">
        <v>22</v>
      </c>
      <c r="C4" s="2" t="s">
        <v>21</v>
      </c>
      <c r="D4" s="123" t="s">
        <v>20</v>
      </c>
      <c r="E4" s="128" t="s">
        <v>19</v>
      </c>
      <c r="F4" s="129"/>
      <c r="G4" s="2" t="s">
        <v>34</v>
      </c>
      <c r="H4" s="2" t="s">
        <v>18</v>
      </c>
      <c r="I4" s="2" t="s">
        <v>17</v>
      </c>
      <c r="J4" s="2" t="s">
        <v>16</v>
      </c>
      <c r="K4" s="2" t="s">
        <v>15</v>
      </c>
      <c r="L4" s="56" t="s">
        <v>53</v>
      </c>
    </row>
    <row r="5" spans="1:12" ht="18" customHeight="1" x14ac:dyDescent="0.5">
      <c r="A5" s="4"/>
      <c r="B5" s="4"/>
      <c r="C5" s="4"/>
      <c r="D5" s="5"/>
      <c r="E5" s="7" t="s">
        <v>50</v>
      </c>
      <c r="F5" s="6" t="s">
        <v>0</v>
      </c>
      <c r="G5" s="4"/>
      <c r="H5" s="108"/>
      <c r="I5" s="108"/>
      <c r="J5" s="4"/>
      <c r="K5" s="4"/>
      <c r="L5" s="57"/>
    </row>
    <row r="6" spans="1:12" ht="18.75" customHeight="1" x14ac:dyDescent="0.5">
      <c r="A6" s="59"/>
      <c r="B6" s="84"/>
      <c r="C6" s="4" t="s">
        <v>36</v>
      </c>
      <c r="D6" s="8"/>
      <c r="E6" s="8"/>
      <c r="F6" s="8"/>
      <c r="G6" s="8"/>
      <c r="H6" s="109"/>
      <c r="I6" s="109"/>
      <c r="J6" s="9"/>
      <c r="K6" s="9"/>
      <c r="L6" s="59"/>
    </row>
    <row r="7" spans="1:12" ht="18" customHeight="1" x14ac:dyDescent="0.5">
      <c r="A7" s="9">
        <v>1</v>
      </c>
      <c r="B7" s="9">
        <v>1.1000000000000001</v>
      </c>
      <c r="C7" s="99" t="s">
        <v>37</v>
      </c>
      <c r="D7" s="48">
        <v>1360380</v>
      </c>
      <c r="E7" s="50">
        <v>140000</v>
      </c>
      <c r="F7" s="11"/>
      <c r="G7" s="11">
        <f>D7+E7</f>
        <v>1500380</v>
      </c>
      <c r="H7" s="11">
        <v>1078337.8899999999</v>
      </c>
      <c r="I7" s="63"/>
      <c r="J7" s="11">
        <v>1078337.8899999999</v>
      </c>
      <c r="K7" s="11">
        <f>G7-J7</f>
        <v>422042.1100000001</v>
      </c>
      <c r="L7" s="59"/>
    </row>
    <row r="8" spans="1:12" ht="18" customHeight="1" x14ac:dyDescent="0.5">
      <c r="A8" s="59"/>
      <c r="B8" s="9">
        <v>1.2</v>
      </c>
      <c r="C8" s="10" t="s">
        <v>48</v>
      </c>
      <c r="D8" s="89">
        <v>55500</v>
      </c>
      <c r="E8" s="89"/>
      <c r="F8" s="11">
        <v>13000</v>
      </c>
      <c r="G8" s="11">
        <v>42500</v>
      </c>
      <c r="H8" s="11">
        <v>22638.22</v>
      </c>
      <c r="I8" s="63"/>
      <c r="J8" s="11">
        <v>22638.22</v>
      </c>
      <c r="K8" s="11">
        <f t="shared" ref="K8:K9" si="0">G8-J8</f>
        <v>19861.78</v>
      </c>
      <c r="L8" s="59"/>
    </row>
    <row r="9" spans="1:12" ht="18" customHeight="1" x14ac:dyDescent="0.5">
      <c r="A9" s="59"/>
      <c r="B9" s="9">
        <v>1.3</v>
      </c>
      <c r="C9" s="10" t="s">
        <v>38</v>
      </c>
      <c r="D9" s="89">
        <v>42000</v>
      </c>
      <c r="E9" s="89">
        <v>13000</v>
      </c>
      <c r="F9" s="11"/>
      <c r="G9" s="11">
        <v>55000</v>
      </c>
      <c r="H9" s="11">
        <v>38680.65</v>
      </c>
      <c r="I9" s="63"/>
      <c r="J9" s="11">
        <v>38680.65</v>
      </c>
      <c r="K9" s="11">
        <f t="shared" si="0"/>
        <v>16319.349999999999</v>
      </c>
      <c r="L9" s="59"/>
    </row>
    <row r="10" spans="1:12" ht="18" customHeight="1" x14ac:dyDescent="0.5">
      <c r="A10" s="9"/>
      <c r="B10" s="9">
        <v>1.4</v>
      </c>
      <c r="C10" s="10" t="s">
        <v>39</v>
      </c>
      <c r="D10" s="90">
        <v>4800000</v>
      </c>
      <c r="E10" s="90">
        <v>1940000</v>
      </c>
      <c r="F10" s="11"/>
      <c r="G10" s="11">
        <v>6740000</v>
      </c>
      <c r="H10" s="11">
        <v>5047437.88</v>
      </c>
      <c r="I10" s="63"/>
      <c r="J10" s="11">
        <v>5047437.88</v>
      </c>
      <c r="K10" s="11">
        <f>G10-J10</f>
        <v>1692562.12</v>
      </c>
      <c r="L10" s="59"/>
    </row>
    <row r="11" spans="1:12" ht="18" customHeight="1" x14ac:dyDescent="0.5">
      <c r="A11" s="9"/>
      <c r="B11" s="9">
        <v>1.5</v>
      </c>
      <c r="C11" s="10" t="s">
        <v>40</v>
      </c>
      <c r="D11" s="90">
        <v>2460000</v>
      </c>
      <c r="E11" s="90"/>
      <c r="F11" s="11">
        <v>1940000</v>
      </c>
      <c r="G11" s="11">
        <v>520000</v>
      </c>
      <c r="H11" s="11">
        <v>236463.04</v>
      </c>
      <c r="I11" s="63"/>
      <c r="J11" s="11">
        <v>236463.04</v>
      </c>
      <c r="K11" s="11">
        <f>G11-J11</f>
        <v>283536.95999999996</v>
      </c>
      <c r="L11" s="59"/>
    </row>
    <row r="12" spans="1:12" ht="18" customHeight="1" x14ac:dyDescent="0.5">
      <c r="A12" s="9"/>
      <c r="B12" s="9"/>
      <c r="C12" s="7" t="s">
        <v>41</v>
      </c>
      <c r="D12" s="49"/>
      <c r="E12" s="49"/>
      <c r="F12" s="9"/>
      <c r="G12" s="9"/>
      <c r="H12" s="11"/>
      <c r="I12" s="63"/>
      <c r="J12" s="11"/>
      <c r="K12" s="62"/>
      <c r="L12" s="59"/>
    </row>
    <row r="13" spans="1:12" ht="18" customHeight="1" x14ac:dyDescent="0.5">
      <c r="A13" s="12"/>
      <c r="B13" s="12">
        <v>1.1000000000000001</v>
      </c>
      <c r="C13" s="10" t="s">
        <v>33</v>
      </c>
      <c r="D13" s="50">
        <v>4718000</v>
      </c>
      <c r="E13" s="89"/>
      <c r="F13" s="44"/>
      <c r="G13" s="11">
        <f>D13</f>
        <v>4718000</v>
      </c>
      <c r="H13" s="11">
        <v>3162870</v>
      </c>
      <c r="I13" s="63"/>
      <c r="J13" s="11">
        <v>3162870</v>
      </c>
      <c r="K13" s="66">
        <f>D13-J13</f>
        <v>1555130</v>
      </c>
      <c r="L13" s="59"/>
    </row>
    <row r="14" spans="1:12" ht="18" customHeight="1" x14ac:dyDescent="0.5">
      <c r="A14" s="12">
        <v>2</v>
      </c>
      <c r="B14" s="12"/>
      <c r="C14" s="7" t="s">
        <v>32</v>
      </c>
      <c r="D14" s="13"/>
      <c r="E14" s="13"/>
      <c r="F14" s="118"/>
      <c r="G14" s="36"/>
      <c r="H14" s="110"/>
      <c r="I14" s="106"/>
      <c r="J14" s="16"/>
      <c r="K14" s="16"/>
      <c r="L14" s="59"/>
    </row>
    <row r="15" spans="1:12" ht="18" customHeight="1" x14ac:dyDescent="0.5">
      <c r="A15" s="12"/>
      <c r="B15" s="12"/>
      <c r="C15" s="17" t="s">
        <v>31</v>
      </c>
      <c r="D15" s="13"/>
      <c r="E15" s="13"/>
      <c r="F15" s="119"/>
      <c r="G15" s="18"/>
      <c r="H15" s="106"/>
      <c r="I15" s="106"/>
      <c r="J15" s="15"/>
      <c r="K15" s="16"/>
      <c r="L15" s="59"/>
    </row>
    <row r="16" spans="1:12" ht="18" customHeight="1" x14ac:dyDescent="0.5">
      <c r="A16" s="12"/>
      <c r="B16" s="12" t="s">
        <v>4</v>
      </c>
      <c r="C16" s="10" t="s">
        <v>42</v>
      </c>
      <c r="D16" s="13">
        <v>320000</v>
      </c>
      <c r="E16" s="13"/>
      <c r="F16" s="119"/>
      <c r="G16" s="11">
        <f>D16</f>
        <v>320000</v>
      </c>
      <c r="H16" s="16">
        <v>242480.57</v>
      </c>
      <c r="I16" s="106"/>
      <c r="J16" s="16">
        <v>242480.57</v>
      </c>
      <c r="K16" s="16">
        <f>D16-J16</f>
        <v>77519.429999999993</v>
      </c>
      <c r="L16" s="59"/>
    </row>
    <row r="17" spans="1:12" ht="18" customHeight="1" x14ac:dyDescent="0.5">
      <c r="A17" s="12"/>
      <c r="B17" s="12" t="s">
        <v>3</v>
      </c>
      <c r="C17" s="10" t="s">
        <v>43</v>
      </c>
      <c r="D17" s="13">
        <v>50000</v>
      </c>
      <c r="E17" s="13"/>
      <c r="F17" s="120"/>
      <c r="G17" s="11">
        <f>D17</f>
        <v>50000</v>
      </c>
      <c r="H17" s="15">
        <v>20277</v>
      </c>
      <c r="I17" s="63"/>
      <c r="J17" s="11">
        <v>20277</v>
      </c>
      <c r="K17" s="16">
        <f t="shared" ref="K17:K20" si="1">D17-J17</f>
        <v>29723</v>
      </c>
      <c r="L17" s="59"/>
    </row>
    <row r="18" spans="1:12" ht="18" customHeight="1" x14ac:dyDescent="0.5">
      <c r="A18" s="12"/>
      <c r="B18" s="12" t="s">
        <v>54</v>
      </c>
      <c r="C18" s="22" t="s">
        <v>73</v>
      </c>
      <c r="D18" s="60">
        <v>630000</v>
      </c>
      <c r="E18" s="121">
        <v>240000</v>
      </c>
      <c r="G18" s="25">
        <v>870000</v>
      </c>
      <c r="H18" s="26">
        <v>541078.34</v>
      </c>
      <c r="I18" s="106"/>
      <c r="J18" s="27">
        <v>541078.34</v>
      </c>
      <c r="K18" s="11">
        <f>G18-J18</f>
        <v>328921.66000000003</v>
      </c>
      <c r="L18" s="59"/>
    </row>
    <row r="19" spans="1:12" ht="18" customHeight="1" x14ac:dyDescent="0.5">
      <c r="A19" s="12"/>
      <c r="B19" s="12" t="s">
        <v>45</v>
      </c>
      <c r="C19" s="10" t="s">
        <v>47</v>
      </c>
      <c r="D19" s="13">
        <v>100000</v>
      </c>
      <c r="E19" s="13"/>
      <c r="F19" s="119"/>
      <c r="G19" s="11">
        <f>D19</f>
        <v>100000</v>
      </c>
      <c r="H19" s="11">
        <v>88500</v>
      </c>
      <c r="I19" s="106"/>
      <c r="J19" s="27">
        <v>88500</v>
      </c>
      <c r="K19" s="16">
        <f t="shared" si="1"/>
        <v>11500</v>
      </c>
      <c r="L19" s="59"/>
    </row>
    <row r="20" spans="1:12" ht="18" customHeight="1" x14ac:dyDescent="0.5">
      <c r="A20" s="12"/>
      <c r="B20" s="12" t="s">
        <v>44</v>
      </c>
      <c r="C20" s="10" t="s">
        <v>29</v>
      </c>
      <c r="D20" s="13">
        <v>50000</v>
      </c>
      <c r="E20" s="13"/>
      <c r="F20" s="19"/>
      <c r="G20" s="11">
        <f t="shared" ref="G20:G31" si="2">D20</f>
        <v>50000</v>
      </c>
      <c r="H20" s="11">
        <v>47940</v>
      </c>
      <c r="I20" s="63"/>
      <c r="J20" s="27">
        <f t="shared" ref="J20" si="3">H20</f>
        <v>47940</v>
      </c>
      <c r="K20" s="16">
        <f t="shared" si="1"/>
        <v>2060</v>
      </c>
      <c r="L20" s="59"/>
    </row>
    <row r="21" spans="1:12" ht="18" customHeight="1" x14ac:dyDescent="0.5">
      <c r="A21" s="12"/>
      <c r="B21" s="12" t="s">
        <v>46</v>
      </c>
      <c r="C21" s="10" t="s">
        <v>30</v>
      </c>
      <c r="D21" s="13">
        <v>10000000</v>
      </c>
      <c r="E21" s="13"/>
      <c r="F21" s="13"/>
      <c r="G21" s="11">
        <f t="shared" si="2"/>
        <v>10000000</v>
      </c>
      <c r="H21" s="20">
        <v>7320700</v>
      </c>
      <c r="I21" s="16">
        <f>425000+716700+223200</f>
        <v>1364900</v>
      </c>
      <c r="J21" s="27">
        <v>6306078.0300000003</v>
      </c>
      <c r="K21" s="28">
        <f>D21-I21-J21</f>
        <v>2329021.9699999997</v>
      </c>
      <c r="L21" s="59"/>
    </row>
    <row r="22" spans="1:12" ht="18" customHeight="1" x14ac:dyDescent="0.5">
      <c r="A22" s="12">
        <v>3</v>
      </c>
      <c r="B22" s="12"/>
      <c r="C22" s="7" t="s">
        <v>28</v>
      </c>
      <c r="D22" s="28"/>
      <c r="E22" s="28"/>
      <c r="F22" s="29"/>
      <c r="G22" s="30"/>
      <c r="H22" s="63"/>
      <c r="I22" s="16">
        <f t="shared" ref="I22" si="4">H22-J22</f>
        <v>0</v>
      </c>
      <c r="J22" s="11"/>
      <c r="K22" s="28"/>
      <c r="L22" s="59"/>
    </row>
    <row r="23" spans="1:12" ht="18" customHeight="1" x14ac:dyDescent="0.5">
      <c r="A23" s="12"/>
      <c r="B23" s="12">
        <v>3.1</v>
      </c>
      <c r="C23" s="10" t="s">
        <v>27</v>
      </c>
      <c r="D23" s="28">
        <v>585000</v>
      </c>
      <c r="E23" s="28"/>
      <c r="F23" s="13"/>
      <c r="G23" s="11">
        <f t="shared" si="2"/>
        <v>585000</v>
      </c>
      <c r="H23" s="11">
        <v>445900</v>
      </c>
      <c r="I23" s="16">
        <f>7200+40000</f>
        <v>47200</v>
      </c>
      <c r="J23" s="11">
        <v>397480</v>
      </c>
      <c r="K23" s="28">
        <f>D23-I23-J23</f>
        <v>140320</v>
      </c>
      <c r="L23" s="104"/>
    </row>
    <row r="24" spans="1:12" ht="18" customHeight="1" x14ac:dyDescent="0.5">
      <c r="A24" s="12"/>
      <c r="B24" s="12">
        <v>3.2</v>
      </c>
      <c r="C24" s="10" t="s">
        <v>26</v>
      </c>
      <c r="D24" s="28">
        <v>80000</v>
      </c>
      <c r="E24" s="28"/>
      <c r="F24" s="31"/>
      <c r="G24" s="11">
        <f t="shared" si="2"/>
        <v>80000</v>
      </c>
      <c r="H24" s="11">
        <v>53080</v>
      </c>
      <c r="I24" s="16">
        <f>12700+3950</f>
        <v>16650</v>
      </c>
      <c r="J24" s="11">
        <v>36930</v>
      </c>
      <c r="K24" s="28">
        <f>D24-I24-J24</f>
        <v>26420</v>
      </c>
      <c r="L24" s="59"/>
    </row>
    <row r="25" spans="1:12" ht="18" customHeight="1" x14ac:dyDescent="0.5">
      <c r="A25" s="12"/>
      <c r="B25" s="12">
        <v>3.3</v>
      </c>
      <c r="C25" s="10" t="s">
        <v>25</v>
      </c>
      <c r="D25" s="28">
        <v>30000</v>
      </c>
      <c r="E25" s="28"/>
      <c r="F25" s="15"/>
      <c r="G25" s="11">
        <f t="shared" si="2"/>
        <v>30000</v>
      </c>
      <c r="H25" s="11">
        <v>15781</v>
      </c>
      <c r="I25" s="110"/>
      <c r="J25" s="11">
        <v>15781</v>
      </c>
      <c r="K25" s="28">
        <f>D25-I25-J25</f>
        <v>14219</v>
      </c>
      <c r="L25" s="59"/>
    </row>
    <row r="26" spans="1:12" ht="18" customHeight="1" x14ac:dyDescent="0.5">
      <c r="A26" s="12"/>
      <c r="B26" s="12">
        <v>3.4</v>
      </c>
      <c r="C26" s="33" t="s">
        <v>24</v>
      </c>
      <c r="D26" s="28">
        <v>50000</v>
      </c>
      <c r="E26" s="28"/>
      <c r="F26" s="15">
        <v>20000</v>
      </c>
      <c r="G26" s="15">
        <v>30000</v>
      </c>
      <c r="H26" s="63"/>
      <c r="I26" s="106"/>
      <c r="J26" s="11"/>
      <c r="K26" s="11">
        <f>G26-J26</f>
        <v>30000</v>
      </c>
      <c r="L26" s="59"/>
    </row>
    <row r="27" spans="1:12" ht="18" customHeight="1" x14ac:dyDescent="0.5">
      <c r="A27" s="12"/>
      <c r="B27" s="12">
        <v>3.5</v>
      </c>
      <c r="C27" s="10" t="s">
        <v>14</v>
      </c>
      <c r="D27" s="28">
        <v>1000000</v>
      </c>
      <c r="E27" s="28"/>
      <c r="F27" s="15"/>
      <c r="G27" s="11">
        <f t="shared" si="2"/>
        <v>1000000</v>
      </c>
      <c r="H27" s="11">
        <v>351650</v>
      </c>
      <c r="I27" s="16">
        <f>3200+80400</f>
        <v>83600</v>
      </c>
      <c r="J27" s="11">
        <v>267959.59000000003</v>
      </c>
      <c r="K27" s="28">
        <f>D27-I27-J27</f>
        <v>648440.40999999992</v>
      </c>
      <c r="L27" s="59"/>
    </row>
    <row r="28" spans="1:12" ht="18" customHeight="1" x14ac:dyDescent="0.5">
      <c r="A28" s="12"/>
      <c r="B28" s="12">
        <v>3.6</v>
      </c>
      <c r="C28" s="10" t="s">
        <v>13</v>
      </c>
      <c r="D28" s="28">
        <v>17000000</v>
      </c>
      <c r="E28" s="28"/>
      <c r="F28" s="44">
        <v>380000</v>
      </c>
      <c r="G28" s="31">
        <v>16620000</v>
      </c>
      <c r="H28" s="15">
        <v>12251300</v>
      </c>
      <c r="I28" s="16">
        <f>85200+316200+311400</f>
        <v>712800</v>
      </c>
      <c r="J28" s="15">
        <v>11538500</v>
      </c>
      <c r="K28" s="28">
        <f>G28-I28-J28</f>
        <v>4368700</v>
      </c>
      <c r="L28" s="59"/>
    </row>
    <row r="29" spans="1:12" ht="18" customHeight="1" x14ac:dyDescent="0.5">
      <c r="A29" s="12"/>
      <c r="B29" s="12">
        <v>3.7</v>
      </c>
      <c r="C29" s="10" t="s">
        <v>12</v>
      </c>
      <c r="D29" s="28">
        <v>20000</v>
      </c>
      <c r="E29" s="28"/>
      <c r="F29" s="15"/>
      <c r="G29" s="11">
        <f t="shared" si="2"/>
        <v>20000</v>
      </c>
      <c r="H29" s="11">
        <v>5242</v>
      </c>
      <c r="I29" s="63"/>
      <c r="J29" s="11">
        <v>5242</v>
      </c>
      <c r="K29" s="28">
        <f>D29-I29-J29</f>
        <v>14758</v>
      </c>
      <c r="L29" s="59"/>
    </row>
    <row r="30" spans="1:12" ht="18" customHeight="1" x14ac:dyDescent="0.5">
      <c r="A30" s="12"/>
      <c r="B30" s="12">
        <v>3.8</v>
      </c>
      <c r="C30" s="10" t="s">
        <v>11</v>
      </c>
      <c r="D30" s="28">
        <v>50000</v>
      </c>
      <c r="E30" s="28"/>
      <c r="F30" s="15"/>
      <c r="G30" s="11">
        <f t="shared" si="2"/>
        <v>50000</v>
      </c>
      <c r="H30" s="63"/>
      <c r="I30" s="63"/>
      <c r="J30" s="11"/>
      <c r="K30" s="28">
        <f t="shared" ref="K30:K31" si="5">D30-I30-J30</f>
        <v>50000</v>
      </c>
      <c r="L30" s="59"/>
    </row>
    <row r="31" spans="1:12" ht="18" customHeight="1" x14ac:dyDescent="0.5">
      <c r="A31" s="12"/>
      <c r="B31" s="12">
        <v>3.9</v>
      </c>
      <c r="C31" s="43" t="s">
        <v>10</v>
      </c>
      <c r="D31" s="28">
        <v>1000</v>
      </c>
      <c r="E31" s="28"/>
      <c r="F31" s="15"/>
      <c r="G31" s="11">
        <f t="shared" si="2"/>
        <v>1000</v>
      </c>
      <c r="H31" s="111"/>
      <c r="I31" s="111"/>
      <c r="J31" s="19"/>
      <c r="K31" s="28">
        <f t="shared" si="5"/>
        <v>1000</v>
      </c>
      <c r="L31" s="59"/>
    </row>
    <row r="32" spans="1:12" ht="18" customHeight="1" x14ac:dyDescent="0.5">
      <c r="A32" s="12"/>
      <c r="B32" s="12"/>
      <c r="C32" s="7" t="s">
        <v>2</v>
      </c>
      <c r="D32" s="117" t="s">
        <v>74</v>
      </c>
      <c r="E32" s="68">
        <f t="shared" ref="E32:K32" si="6">SUM(E7:E31)</f>
        <v>2333000</v>
      </c>
      <c r="F32" s="68">
        <f t="shared" si="6"/>
        <v>2353000</v>
      </c>
      <c r="G32" s="68">
        <f>SUM(G7:G31)</f>
        <v>43381880</v>
      </c>
      <c r="H32" s="116">
        <f t="shared" si="6"/>
        <v>30970356.59</v>
      </c>
      <c r="I32" s="116">
        <f t="shared" si="6"/>
        <v>2225150</v>
      </c>
      <c r="J32" s="116">
        <f t="shared" si="6"/>
        <v>29094674.210000001</v>
      </c>
      <c r="K32" s="116">
        <f t="shared" si="6"/>
        <v>12062055.789999999</v>
      </c>
      <c r="L32" s="67"/>
    </row>
    <row r="33" spans="1:13" ht="18" customHeight="1" x14ac:dyDescent="0.5">
      <c r="A33" s="130" t="s">
        <v>49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  <c r="L33" s="130"/>
    </row>
    <row r="34" spans="1:13" ht="18" customHeight="1" x14ac:dyDescent="0.5">
      <c r="A34" s="2" t="s">
        <v>23</v>
      </c>
      <c r="B34" s="2" t="s">
        <v>22</v>
      </c>
      <c r="C34" s="2" t="s">
        <v>21</v>
      </c>
      <c r="D34" s="123" t="s">
        <v>20</v>
      </c>
      <c r="E34" s="128" t="s">
        <v>19</v>
      </c>
      <c r="F34" s="129"/>
      <c r="G34" s="2" t="s">
        <v>34</v>
      </c>
      <c r="H34" s="2" t="s">
        <v>18</v>
      </c>
      <c r="I34" s="2" t="s">
        <v>17</v>
      </c>
      <c r="J34" s="2" t="s">
        <v>16</v>
      </c>
      <c r="K34" s="2" t="s">
        <v>15</v>
      </c>
      <c r="L34" s="56" t="s">
        <v>53</v>
      </c>
    </row>
    <row r="35" spans="1:13" ht="18" customHeight="1" x14ac:dyDescent="0.5">
      <c r="A35" s="4"/>
      <c r="B35" s="4"/>
      <c r="C35" s="4"/>
      <c r="D35" s="5"/>
      <c r="E35" s="7" t="s">
        <v>50</v>
      </c>
      <c r="F35" s="6" t="s">
        <v>0</v>
      </c>
      <c r="G35" s="4"/>
      <c r="H35" s="108"/>
      <c r="I35" s="108"/>
      <c r="J35" s="4"/>
      <c r="K35" s="4"/>
      <c r="L35" s="57"/>
    </row>
    <row r="36" spans="1:13" ht="18" customHeight="1" x14ac:dyDescent="0.5">
      <c r="A36" s="4"/>
      <c r="B36" s="4"/>
      <c r="C36" s="4"/>
      <c r="D36" s="5" t="s">
        <v>75</v>
      </c>
      <c r="E36" s="116">
        <f t="shared" ref="E36:G36" si="7">E32</f>
        <v>2333000</v>
      </c>
      <c r="F36" s="116">
        <f t="shared" si="7"/>
        <v>2353000</v>
      </c>
      <c r="G36" s="116">
        <f t="shared" si="7"/>
        <v>43381880</v>
      </c>
      <c r="H36" s="116">
        <f>H32</f>
        <v>30970356.59</v>
      </c>
      <c r="I36" s="116">
        <f t="shared" ref="I36:J36" si="8">I32</f>
        <v>2225150</v>
      </c>
      <c r="J36" s="116">
        <f t="shared" si="8"/>
        <v>29094674.210000001</v>
      </c>
      <c r="K36" s="116">
        <f>K32</f>
        <v>12062055.789999999</v>
      </c>
      <c r="L36" s="57"/>
    </row>
    <row r="37" spans="1:13" ht="18" customHeight="1" x14ac:dyDescent="0.5">
      <c r="A37" s="12">
        <v>4</v>
      </c>
      <c r="B37" s="12"/>
      <c r="C37" s="7" t="s">
        <v>9</v>
      </c>
      <c r="D37" s="28"/>
      <c r="E37" s="28"/>
      <c r="F37" s="28"/>
      <c r="G37" s="28"/>
      <c r="H37" s="63"/>
      <c r="I37" s="63"/>
      <c r="J37" s="11"/>
      <c r="K37" s="11"/>
      <c r="L37" s="59"/>
    </row>
    <row r="38" spans="1:13" ht="18" customHeight="1" x14ac:dyDescent="0.5">
      <c r="A38" s="12"/>
      <c r="B38" s="12">
        <v>4.0999999999999996</v>
      </c>
      <c r="C38" s="10" t="s">
        <v>8</v>
      </c>
      <c r="D38" s="28">
        <v>300000</v>
      </c>
      <c r="E38" s="28"/>
      <c r="F38" s="28"/>
      <c r="G38" s="11">
        <f t="shared" ref="G38" si="9">D38</f>
        <v>300000</v>
      </c>
      <c r="H38" s="15">
        <f>J38</f>
        <v>223935.92</v>
      </c>
      <c r="I38" s="106"/>
      <c r="J38" s="15">
        <v>223935.92</v>
      </c>
      <c r="K38" s="28">
        <f>D38-J38</f>
        <v>76064.079999999987</v>
      </c>
      <c r="L38" s="59"/>
    </row>
    <row r="39" spans="1:13" ht="18" customHeight="1" x14ac:dyDescent="0.5">
      <c r="A39" s="12"/>
      <c r="B39" s="12">
        <v>4.2</v>
      </c>
      <c r="C39" s="10" t="s">
        <v>7</v>
      </c>
      <c r="D39" s="28">
        <v>50000</v>
      </c>
      <c r="E39" s="28">
        <v>20000</v>
      </c>
      <c r="F39" s="15"/>
      <c r="G39" s="15">
        <v>70000</v>
      </c>
      <c r="H39" s="15">
        <f t="shared" ref="H39:H40" si="10">J39</f>
        <v>60705.17</v>
      </c>
      <c r="I39" s="106"/>
      <c r="J39" s="11">
        <v>60705.17</v>
      </c>
      <c r="K39" s="11">
        <f>G39-J39</f>
        <v>9294.8300000000017</v>
      </c>
      <c r="L39" s="59"/>
    </row>
    <row r="40" spans="1:13" ht="18" customHeight="1" x14ac:dyDescent="0.5">
      <c r="A40" s="12"/>
      <c r="B40" s="12">
        <v>4.3</v>
      </c>
      <c r="C40" s="10" t="s">
        <v>6</v>
      </c>
      <c r="D40" s="28">
        <v>13000</v>
      </c>
      <c r="E40" s="28"/>
      <c r="F40" s="46"/>
      <c r="G40" s="11">
        <f t="shared" ref="G40" si="11">D40</f>
        <v>13000</v>
      </c>
      <c r="H40" s="15">
        <f t="shared" si="10"/>
        <v>9053.49</v>
      </c>
      <c r="I40" s="106"/>
      <c r="J40" s="11">
        <v>9053.49</v>
      </c>
      <c r="K40" s="11">
        <f>D40-J40</f>
        <v>3946.51</v>
      </c>
      <c r="L40" s="59"/>
    </row>
    <row r="41" spans="1:13" ht="18" customHeight="1" x14ac:dyDescent="0.5">
      <c r="A41" s="12"/>
      <c r="B41" s="12"/>
      <c r="C41" s="7" t="s">
        <v>56</v>
      </c>
      <c r="D41" s="28"/>
      <c r="E41" s="28"/>
      <c r="F41" s="46"/>
      <c r="G41" s="15"/>
      <c r="H41" s="63"/>
      <c r="I41" s="106"/>
      <c r="J41" s="11"/>
      <c r="K41" s="63"/>
      <c r="L41" s="59"/>
    </row>
    <row r="42" spans="1:13" ht="18" customHeight="1" x14ac:dyDescent="0.5">
      <c r="A42" s="12"/>
      <c r="B42" s="12"/>
      <c r="C42" s="7" t="s">
        <v>57</v>
      </c>
      <c r="D42" s="28"/>
      <c r="E42" s="28"/>
      <c r="F42" s="46"/>
      <c r="G42" s="15"/>
      <c r="H42" s="63"/>
      <c r="I42" s="106"/>
      <c r="J42" s="11"/>
      <c r="K42" s="11"/>
      <c r="L42" s="59"/>
    </row>
    <row r="43" spans="1:13" ht="18" customHeight="1" x14ac:dyDescent="0.5">
      <c r="A43" s="12"/>
      <c r="B43" s="12">
        <v>1.1000000000000001</v>
      </c>
      <c r="C43" s="10" t="s">
        <v>62</v>
      </c>
      <c r="D43" s="28"/>
      <c r="E43" s="28"/>
      <c r="F43" s="46"/>
      <c r="G43" s="15"/>
      <c r="H43" s="63"/>
      <c r="I43" s="106"/>
      <c r="J43" s="11"/>
      <c r="K43" s="11"/>
      <c r="L43" s="59"/>
    </row>
    <row r="44" spans="1:13" ht="18" customHeight="1" x14ac:dyDescent="0.5">
      <c r="A44" s="12"/>
      <c r="B44" s="12"/>
      <c r="C44" s="10" t="s">
        <v>58</v>
      </c>
      <c r="D44" s="28">
        <v>20000</v>
      </c>
      <c r="E44" s="28"/>
      <c r="F44" s="46"/>
      <c r="G44" s="11">
        <f t="shared" ref="G44:G52" si="12">D44</f>
        <v>20000</v>
      </c>
      <c r="H44" s="11">
        <f>J44</f>
        <v>19440</v>
      </c>
      <c r="I44" s="106"/>
      <c r="J44" s="11">
        <v>19440</v>
      </c>
      <c r="K44" s="11">
        <f>D44-J44</f>
        <v>560</v>
      </c>
      <c r="L44" s="59"/>
    </row>
    <row r="45" spans="1:13" ht="18" customHeight="1" x14ac:dyDescent="0.5">
      <c r="A45" s="12"/>
      <c r="B45" s="12"/>
      <c r="C45" s="10" t="s">
        <v>59</v>
      </c>
      <c r="D45" s="28">
        <v>200000</v>
      </c>
      <c r="E45" s="28"/>
      <c r="F45" s="46"/>
      <c r="G45" s="11">
        <f t="shared" si="12"/>
        <v>200000</v>
      </c>
      <c r="H45" s="11">
        <v>112000</v>
      </c>
      <c r="I45" s="110"/>
      <c r="J45" s="11">
        <v>112000</v>
      </c>
      <c r="K45" s="11">
        <f>D45-J45</f>
        <v>88000</v>
      </c>
      <c r="L45" s="59"/>
    </row>
    <row r="46" spans="1:13" ht="18" customHeight="1" x14ac:dyDescent="0.5">
      <c r="A46" s="12"/>
      <c r="B46" s="12"/>
      <c r="C46" s="10" t="s">
        <v>60</v>
      </c>
      <c r="D46" s="28">
        <v>10000</v>
      </c>
      <c r="E46" s="28"/>
      <c r="F46" s="46"/>
      <c r="G46" s="11">
        <f t="shared" si="12"/>
        <v>10000</v>
      </c>
      <c r="H46" s="11">
        <f>D46</f>
        <v>10000</v>
      </c>
      <c r="I46" s="15"/>
      <c r="J46" s="11">
        <v>10000</v>
      </c>
      <c r="K46" s="11"/>
      <c r="L46" s="67"/>
      <c r="M46" s="107"/>
    </row>
    <row r="47" spans="1:13" ht="18" customHeight="1" x14ac:dyDescent="0.5">
      <c r="A47" s="12"/>
      <c r="B47" s="12">
        <v>1.2</v>
      </c>
      <c r="C47" s="10" t="s">
        <v>61</v>
      </c>
      <c r="D47" s="28"/>
      <c r="E47" s="28"/>
      <c r="F47" s="46"/>
      <c r="G47" s="15"/>
      <c r="H47" s="63"/>
      <c r="I47" s="106"/>
      <c r="J47" s="11"/>
      <c r="K47" s="11"/>
      <c r="L47" s="59"/>
    </row>
    <row r="48" spans="1:13" ht="18" customHeight="1" x14ac:dyDescent="0.5">
      <c r="A48" s="12"/>
      <c r="B48" s="12"/>
      <c r="C48" s="10" t="s">
        <v>63</v>
      </c>
      <c r="D48" s="28">
        <v>50000</v>
      </c>
      <c r="E48" s="28"/>
      <c r="F48" s="46"/>
      <c r="G48" s="11">
        <f t="shared" si="12"/>
        <v>50000</v>
      </c>
      <c r="H48" s="11">
        <v>48150</v>
      </c>
      <c r="I48" s="106"/>
      <c r="J48" s="11">
        <v>48150</v>
      </c>
      <c r="K48" s="11">
        <f>D48-J48</f>
        <v>1850</v>
      </c>
      <c r="L48" s="59"/>
    </row>
    <row r="49" spans="1:12" ht="18" customHeight="1" x14ac:dyDescent="0.5">
      <c r="A49" s="12"/>
      <c r="B49" s="12">
        <v>1.3</v>
      </c>
      <c r="C49" s="10" t="s">
        <v>64</v>
      </c>
      <c r="D49" s="28"/>
      <c r="E49" s="28"/>
      <c r="F49" s="46"/>
      <c r="G49" s="15"/>
      <c r="H49" s="63"/>
      <c r="I49" s="106"/>
      <c r="J49" s="11" t="s">
        <v>83</v>
      </c>
      <c r="K49" s="28"/>
      <c r="L49" s="59"/>
    </row>
    <row r="50" spans="1:12" ht="18" customHeight="1" x14ac:dyDescent="0.5">
      <c r="A50" s="12"/>
      <c r="B50" s="12"/>
      <c r="C50" s="10" t="s">
        <v>65</v>
      </c>
      <c r="D50" s="28">
        <v>2437000</v>
      </c>
      <c r="E50" s="28"/>
      <c r="F50" s="46"/>
      <c r="G50" s="11">
        <f t="shared" si="12"/>
        <v>2437000</v>
      </c>
      <c r="H50" s="63"/>
      <c r="I50" s="106"/>
      <c r="J50" s="11"/>
      <c r="K50" s="28">
        <v>2437000</v>
      </c>
      <c r="L50" s="59"/>
    </row>
    <row r="51" spans="1:12" ht="18" customHeight="1" x14ac:dyDescent="0.5">
      <c r="A51" s="12"/>
      <c r="B51" s="12">
        <v>1.4</v>
      </c>
      <c r="C51" s="10" t="s">
        <v>66</v>
      </c>
      <c r="D51" s="28"/>
      <c r="E51" s="28"/>
      <c r="F51" s="46"/>
      <c r="G51" s="15"/>
      <c r="H51" s="63"/>
      <c r="I51" s="106"/>
      <c r="J51" s="11"/>
      <c r="K51" s="28"/>
      <c r="L51" s="59"/>
    </row>
    <row r="52" spans="1:12" ht="18" customHeight="1" x14ac:dyDescent="0.5">
      <c r="A52" s="12"/>
      <c r="B52" s="12"/>
      <c r="C52" s="10" t="s">
        <v>67</v>
      </c>
      <c r="D52" s="28">
        <v>50000000</v>
      </c>
      <c r="E52" s="28"/>
      <c r="F52" s="46"/>
      <c r="G52" s="11">
        <f t="shared" si="12"/>
        <v>50000000</v>
      </c>
      <c r="H52" s="63"/>
      <c r="I52" s="106"/>
      <c r="J52" s="11"/>
      <c r="K52" s="28">
        <v>50000000</v>
      </c>
      <c r="L52" s="59"/>
    </row>
    <row r="53" spans="1:12" ht="18" customHeight="1" x14ac:dyDescent="0.5">
      <c r="A53" s="9"/>
      <c r="B53" s="12"/>
      <c r="C53" s="7" t="s">
        <v>68</v>
      </c>
      <c r="D53" s="28"/>
      <c r="E53" s="28"/>
      <c r="F53" s="31"/>
      <c r="G53" s="31"/>
      <c r="H53" s="63"/>
      <c r="I53" s="106"/>
      <c r="J53" s="11"/>
      <c r="K53" s="64"/>
      <c r="L53" s="59"/>
    </row>
    <row r="54" spans="1:12" ht="18" customHeight="1" x14ac:dyDescent="0.5">
      <c r="A54" s="9"/>
      <c r="C54" s="7" t="s">
        <v>5</v>
      </c>
      <c r="D54" s="28"/>
      <c r="E54" s="28"/>
      <c r="F54" s="31"/>
      <c r="G54" s="31"/>
      <c r="H54" s="63"/>
      <c r="I54" s="106"/>
      <c r="J54" s="11"/>
      <c r="K54" s="28"/>
      <c r="L54" s="59"/>
    </row>
    <row r="55" spans="1:12" ht="18" customHeight="1" x14ac:dyDescent="0.5">
      <c r="A55" s="12"/>
      <c r="B55" s="12">
        <v>2.1</v>
      </c>
      <c r="C55" s="10" t="s">
        <v>69</v>
      </c>
      <c r="D55" s="28"/>
      <c r="E55" s="28"/>
      <c r="F55" s="15"/>
      <c r="G55" s="15"/>
      <c r="H55" s="106"/>
      <c r="I55" s="106"/>
      <c r="J55" s="15"/>
      <c r="K55" s="28"/>
      <c r="L55" s="59"/>
    </row>
    <row r="56" spans="1:12" ht="18" customHeight="1" x14ac:dyDescent="0.5">
      <c r="A56" s="12"/>
      <c r="B56" s="9"/>
      <c r="C56" s="10" t="s">
        <v>76</v>
      </c>
      <c r="D56" s="28">
        <v>200000</v>
      </c>
      <c r="E56" s="28"/>
      <c r="F56" s="15"/>
      <c r="G56" s="11">
        <f t="shared" ref="G56:G57" si="13">D56</f>
        <v>200000</v>
      </c>
      <c r="H56" s="106"/>
      <c r="I56" s="11">
        <v>200000</v>
      </c>
      <c r="J56" s="15">
        <v>198400</v>
      </c>
      <c r="K56" s="11">
        <f>D56-J56</f>
        <v>1600</v>
      </c>
      <c r="L56" s="59"/>
    </row>
    <row r="57" spans="1:12" ht="18" customHeight="1" x14ac:dyDescent="0.5">
      <c r="A57" s="12"/>
      <c r="B57" s="12">
        <v>2.2000000000000002</v>
      </c>
      <c r="C57" s="10" t="s">
        <v>70</v>
      </c>
      <c r="D57" s="28">
        <v>1500000</v>
      </c>
      <c r="E57" s="28"/>
      <c r="F57" s="51"/>
      <c r="G57" s="11">
        <f t="shared" si="13"/>
        <v>1500000</v>
      </c>
      <c r="H57" s="106"/>
      <c r="I57" s="63"/>
      <c r="J57" s="15"/>
      <c r="K57" s="28">
        <v>1500000</v>
      </c>
      <c r="L57" s="59"/>
    </row>
    <row r="58" spans="1:12" ht="18" customHeight="1" x14ac:dyDescent="0.5">
      <c r="A58" s="21"/>
      <c r="B58" s="21"/>
      <c r="C58" s="22" t="s">
        <v>71</v>
      </c>
      <c r="D58" s="52"/>
      <c r="E58" s="117"/>
      <c r="F58" s="53"/>
      <c r="G58" s="54"/>
      <c r="H58" s="65"/>
      <c r="I58" s="65"/>
      <c r="J58" s="55"/>
      <c r="K58" s="65"/>
      <c r="L58" s="59"/>
    </row>
    <row r="59" spans="1:12" ht="18" customHeight="1" x14ac:dyDescent="0.5">
      <c r="A59" s="21"/>
      <c r="B59" s="21"/>
      <c r="C59" s="75" t="s">
        <v>1</v>
      </c>
      <c r="D59" s="71"/>
      <c r="E59" s="55">
        <f t="shared" ref="E59:G59" si="14">SUM(E38:E58)</f>
        <v>20000</v>
      </c>
      <c r="F59" s="55">
        <f t="shared" si="14"/>
        <v>0</v>
      </c>
      <c r="G59" s="55">
        <f t="shared" si="14"/>
        <v>54800000</v>
      </c>
      <c r="H59" s="55">
        <f>SUM(H38:H58)</f>
        <v>483284.58</v>
      </c>
      <c r="I59" s="55">
        <f t="shared" ref="I59:J59" si="15">SUM(I38:I58)</f>
        <v>200000</v>
      </c>
      <c r="J59" s="55">
        <f t="shared" si="15"/>
        <v>681684.58000000007</v>
      </c>
      <c r="K59" s="55">
        <f>SUM(K38:K58)</f>
        <v>54118315.420000002</v>
      </c>
      <c r="L59" s="76"/>
    </row>
    <row r="60" spans="1:12" s="82" customFormat="1" ht="18" customHeight="1" thickBot="1" x14ac:dyDescent="0.55000000000000004">
      <c r="A60" s="77"/>
      <c r="B60" s="77"/>
      <c r="C60" s="78" t="s">
        <v>88</v>
      </c>
      <c r="D60" s="79">
        <v>98181880</v>
      </c>
      <c r="E60" s="81">
        <f t="shared" ref="E60:G60" si="16">E36+E59</f>
        <v>2353000</v>
      </c>
      <c r="F60" s="81">
        <f t="shared" si="16"/>
        <v>2353000</v>
      </c>
      <c r="G60" s="81">
        <f t="shared" si="16"/>
        <v>98181880</v>
      </c>
      <c r="H60" s="81">
        <f>H36+H59</f>
        <v>31453641.169999998</v>
      </c>
      <c r="I60" s="81">
        <f>I36+I59</f>
        <v>2425150</v>
      </c>
      <c r="J60" s="81">
        <f t="shared" ref="J60" si="17">J36+J59</f>
        <v>29776358.789999999</v>
      </c>
      <c r="K60" s="81">
        <f>G60-J60</f>
        <v>68405521.210000008</v>
      </c>
      <c r="L60" s="91"/>
    </row>
    <row r="61" spans="1:12" ht="22.5" customHeight="1" thickTop="1" x14ac:dyDescent="0.5">
      <c r="A61" s="32"/>
      <c r="B61" s="122"/>
      <c r="C61" s="35" t="s">
        <v>51</v>
      </c>
      <c r="F61" s="37">
        <f>H60*100/D60</f>
        <v>32.036095835606325</v>
      </c>
      <c r="G61" s="85"/>
      <c r="H61" s="112"/>
      <c r="I61" s="114"/>
      <c r="J61" s="40"/>
      <c r="K61" s="40"/>
    </row>
    <row r="62" spans="1:12" ht="18" customHeight="1" x14ac:dyDescent="0.5">
      <c r="A62" s="32"/>
      <c r="B62" s="122"/>
      <c r="C62" s="87" t="s">
        <v>77</v>
      </c>
      <c r="F62" s="47">
        <f>J60*100/H60</f>
        <v>94.667446064719002</v>
      </c>
      <c r="G62" s="86"/>
      <c r="H62" s="113"/>
      <c r="I62" s="115"/>
      <c r="J62" s="38"/>
      <c r="K62" s="87"/>
    </row>
    <row r="63" spans="1:12" ht="18" customHeight="1" x14ac:dyDescent="0.5">
      <c r="A63" s="32"/>
      <c r="B63" s="122"/>
      <c r="C63" s="86" t="s">
        <v>78</v>
      </c>
      <c r="F63" s="39">
        <f>J60*100/D60</f>
        <v>30.327753746414309</v>
      </c>
      <c r="G63" s="87"/>
      <c r="H63" s="124" t="s">
        <v>79</v>
      </c>
      <c r="I63" s="124"/>
      <c r="J63" s="124"/>
      <c r="K63" s="124"/>
    </row>
    <row r="64" spans="1:12" ht="18" customHeight="1" x14ac:dyDescent="0.5">
      <c r="A64" s="32"/>
      <c r="B64" s="41"/>
      <c r="C64" s="35" t="s">
        <v>52</v>
      </c>
      <c r="D64" s="14"/>
      <c r="E64" s="14"/>
      <c r="F64" s="42">
        <f>K60*100/D60</f>
        <v>69.672246253585698</v>
      </c>
      <c r="G64" s="34"/>
      <c r="H64" s="125" t="s">
        <v>80</v>
      </c>
      <c r="I64" s="125"/>
      <c r="J64" s="125"/>
      <c r="K64" s="125"/>
    </row>
  </sheetData>
  <mergeCells count="8">
    <mergeCell ref="H63:K63"/>
    <mergeCell ref="H64:K64"/>
    <mergeCell ref="A1:L1"/>
    <mergeCell ref="A2:L2"/>
    <mergeCell ref="A3:L3"/>
    <mergeCell ref="E4:F4"/>
    <mergeCell ref="A33:L33"/>
    <mergeCell ref="E34:F34"/>
  </mergeCells>
  <pageMargins left="0.19685039370078741" right="0.23622047244094491" top="0.19685039370078741" bottom="0.19685039370078741" header="0.23622047244094491" footer="0.19685039370078741"/>
  <pageSetup paperSize="9" fitToHeight="0"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0000"/>
  </sheetPr>
  <dimension ref="A1:T76"/>
  <sheetViews>
    <sheetView topLeftCell="A64" zoomScale="120" zoomScaleNormal="120" workbookViewId="0">
      <selection activeCell="J28" sqref="J28"/>
    </sheetView>
  </sheetViews>
  <sheetFormatPr defaultRowHeight="18" customHeight="1" x14ac:dyDescent="0.5"/>
  <cols>
    <col min="1" max="1" width="7.140625" customWidth="1"/>
    <col min="2" max="2" width="8.7109375" customWidth="1"/>
    <col min="3" max="3" width="26.5703125" customWidth="1"/>
    <col min="4" max="4" width="14.7109375" style="36" customWidth="1"/>
    <col min="5" max="5" width="6.42578125" customWidth="1"/>
    <col min="6" max="6" width="15.42578125" customWidth="1"/>
    <col min="7" max="7" width="15.5703125" customWidth="1"/>
    <col min="8" max="8" width="14.7109375" customWidth="1"/>
    <col min="9" max="9" width="14.5703125" customWidth="1"/>
    <col min="10" max="10" width="15.140625" customWidth="1"/>
    <col min="11" max="11" width="13.5703125" customWidth="1"/>
    <col min="13" max="13" width="16.28515625" bestFit="1" customWidth="1"/>
  </cols>
  <sheetData>
    <row r="1" spans="1:20" ht="18.75" customHeight="1" x14ac:dyDescent="0.5">
      <c r="A1" s="126" t="s">
        <v>84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98"/>
      <c r="M1" s="98"/>
    </row>
    <row r="2" spans="1:20" ht="16.5" customHeight="1" x14ac:dyDescent="0.5">
      <c r="A2" s="126" t="s">
        <v>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98"/>
      <c r="M2" s="98"/>
    </row>
    <row r="3" spans="1:20" ht="19.5" customHeight="1" x14ac:dyDescent="0.5">
      <c r="A3" s="127" t="s">
        <v>85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20" ht="18" customHeight="1" x14ac:dyDescent="0.5">
      <c r="A4" s="2" t="s">
        <v>23</v>
      </c>
      <c r="B4" s="2" t="s">
        <v>22</v>
      </c>
      <c r="C4" s="2" t="s">
        <v>21</v>
      </c>
      <c r="D4" s="3" t="s">
        <v>20</v>
      </c>
      <c r="E4" s="7" t="s">
        <v>19</v>
      </c>
      <c r="F4" s="2" t="s">
        <v>34</v>
      </c>
      <c r="G4" s="2" t="s">
        <v>18</v>
      </c>
      <c r="H4" s="2" t="s">
        <v>17</v>
      </c>
      <c r="I4" s="2" t="s">
        <v>16</v>
      </c>
      <c r="J4" s="2" t="s">
        <v>15</v>
      </c>
      <c r="K4" s="56" t="s">
        <v>53</v>
      </c>
    </row>
    <row r="5" spans="1:20" ht="18" customHeight="1" x14ac:dyDescent="0.5">
      <c r="A5" s="4"/>
      <c r="B5" s="4"/>
      <c r="C5" s="4"/>
      <c r="D5" s="5"/>
      <c r="E5" s="6" t="s">
        <v>55</v>
      </c>
      <c r="F5" s="4"/>
      <c r="G5" s="4"/>
      <c r="H5" s="4"/>
      <c r="I5" s="4"/>
      <c r="J5" s="4"/>
      <c r="K5" s="57"/>
    </row>
    <row r="6" spans="1:20" ht="18.75" customHeight="1" x14ac:dyDescent="0.5">
      <c r="A6" s="59"/>
      <c r="B6" s="84"/>
      <c r="C6" s="4" t="s">
        <v>36</v>
      </c>
      <c r="D6" s="8"/>
      <c r="E6" s="8"/>
      <c r="F6" s="8"/>
      <c r="G6" s="9"/>
      <c r="H6" s="9"/>
      <c r="I6" s="9"/>
      <c r="J6" s="9"/>
      <c r="K6" s="59"/>
    </row>
    <row r="7" spans="1:20" ht="18" customHeight="1" x14ac:dyDescent="0.5">
      <c r="A7" s="9">
        <v>1</v>
      </c>
      <c r="B7" s="9">
        <v>1.1000000000000001</v>
      </c>
      <c r="C7" s="99" t="s">
        <v>37</v>
      </c>
      <c r="D7" s="48">
        <v>1360380</v>
      </c>
      <c r="E7" s="11"/>
      <c r="F7" s="11"/>
      <c r="G7" s="11">
        <v>546406.6</v>
      </c>
      <c r="H7" s="11"/>
      <c r="I7" s="11">
        <f>G7</f>
        <v>546406.6</v>
      </c>
      <c r="J7" s="11">
        <f>D7-I7</f>
        <v>813973.4</v>
      </c>
      <c r="K7" s="59"/>
    </row>
    <row r="8" spans="1:20" ht="18" customHeight="1" x14ac:dyDescent="0.5">
      <c r="A8" s="59"/>
      <c r="B8" s="9">
        <v>1.2</v>
      </c>
      <c r="C8" s="10" t="s">
        <v>48</v>
      </c>
      <c r="D8" s="89">
        <v>55500</v>
      </c>
      <c r="E8" s="11"/>
      <c r="F8" s="11"/>
      <c r="G8" s="11">
        <v>3489.83</v>
      </c>
      <c r="H8" s="11"/>
      <c r="I8" s="11">
        <f>G8</f>
        <v>3489.83</v>
      </c>
      <c r="J8" s="11">
        <f>D8-I8</f>
        <v>52010.17</v>
      </c>
      <c r="K8" s="59"/>
    </row>
    <row r="9" spans="1:20" ht="18" customHeight="1" x14ac:dyDescent="0.5">
      <c r="A9" s="59"/>
      <c r="B9" s="9">
        <v>1.3</v>
      </c>
      <c r="C9" s="10" t="s">
        <v>38</v>
      </c>
      <c r="D9" s="89">
        <v>42000</v>
      </c>
      <c r="E9" s="11"/>
      <c r="F9" s="11"/>
      <c r="G9" s="11">
        <v>17500</v>
      </c>
      <c r="H9" s="11"/>
      <c r="I9" s="11">
        <f>G9</f>
        <v>17500</v>
      </c>
      <c r="J9" s="11">
        <f>D9-I9</f>
        <v>24500</v>
      </c>
      <c r="K9" s="59"/>
    </row>
    <row r="10" spans="1:20" ht="18" customHeight="1" x14ac:dyDescent="0.5">
      <c r="A10" s="9"/>
      <c r="B10" s="9">
        <v>1.4</v>
      </c>
      <c r="C10" s="10" t="s">
        <v>39</v>
      </c>
      <c r="D10" s="90">
        <v>4800000</v>
      </c>
      <c r="E10" s="11"/>
      <c r="F10" s="11"/>
      <c r="G10" s="11">
        <v>2841791.42</v>
      </c>
      <c r="H10" s="11"/>
      <c r="I10" s="11">
        <f>G10</f>
        <v>2841791.42</v>
      </c>
      <c r="J10" s="11">
        <f>D10-I10</f>
        <v>1958208.58</v>
      </c>
      <c r="K10" s="59"/>
    </row>
    <row r="11" spans="1:20" ht="18" customHeight="1" x14ac:dyDescent="0.5">
      <c r="A11" s="9"/>
      <c r="B11" s="9">
        <v>1.5</v>
      </c>
      <c r="C11" s="10" t="s">
        <v>40</v>
      </c>
      <c r="D11" s="90">
        <v>2460000</v>
      </c>
      <c r="E11" s="11"/>
      <c r="F11" s="11"/>
      <c r="G11" s="11">
        <v>131323.04</v>
      </c>
      <c r="H11" s="11"/>
      <c r="I11" s="11">
        <f>G11</f>
        <v>131323.04</v>
      </c>
      <c r="J11" s="11">
        <f>D11-I11</f>
        <v>2328676.96</v>
      </c>
      <c r="K11" s="59"/>
    </row>
    <row r="12" spans="1:20" ht="18" customHeight="1" x14ac:dyDescent="0.5">
      <c r="A12" s="9"/>
      <c r="B12" s="9"/>
      <c r="C12" s="7" t="s">
        <v>41</v>
      </c>
      <c r="D12" s="49"/>
      <c r="E12" s="9"/>
      <c r="F12" s="9"/>
      <c r="G12" s="11"/>
      <c r="H12" s="11"/>
      <c r="I12" s="11"/>
      <c r="J12" s="62"/>
      <c r="K12" s="59"/>
    </row>
    <row r="13" spans="1:20" ht="18" customHeight="1" x14ac:dyDescent="0.5">
      <c r="A13" s="12"/>
      <c r="B13" s="12">
        <v>1.1000000000000001</v>
      </c>
      <c r="C13" s="10" t="s">
        <v>33</v>
      </c>
      <c r="D13" s="50">
        <v>4718000</v>
      </c>
      <c r="E13" s="44"/>
      <c r="F13" s="11"/>
      <c r="G13" s="11">
        <v>1566400</v>
      </c>
      <c r="H13" s="11"/>
      <c r="I13" s="11">
        <f>G13</f>
        <v>1566400</v>
      </c>
      <c r="J13" s="66">
        <f>D13-I13</f>
        <v>3151600</v>
      </c>
      <c r="K13" s="59"/>
    </row>
    <row r="14" spans="1:20" ht="18" customHeight="1" x14ac:dyDescent="0.5">
      <c r="A14" s="12">
        <v>2</v>
      </c>
      <c r="B14" s="12"/>
      <c r="C14" s="7" t="s">
        <v>32</v>
      </c>
      <c r="D14" s="13"/>
      <c r="E14" s="9"/>
      <c r="F14" s="36"/>
      <c r="G14" s="16"/>
      <c r="H14" s="15"/>
      <c r="I14" s="16"/>
      <c r="J14" s="16"/>
      <c r="K14" s="59"/>
      <c r="L14" s="58"/>
      <c r="M14" s="23"/>
      <c r="N14" s="24"/>
      <c r="O14" s="25"/>
      <c r="P14" s="25"/>
      <c r="Q14" s="26"/>
      <c r="R14" s="15"/>
      <c r="S14" s="27"/>
      <c r="T14" s="27"/>
    </row>
    <row r="15" spans="1:20" ht="18" customHeight="1" x14ac:dyDescent="0.5">
      <c r="A15" s="12"/>
      <c r="B15" s="12"/>
      <c r="C15" s="17" t="s">
        <v>31</v>
      </c>
      <c r="D15" s="13"/>
      <c r="E15" s="13"/>
      <c r="F15" s="18"/>
      <c r="G15" s="15"/>
      <c r="H15" s="15"/>
      <c r="I15" s="15"/>
      <c r="J15" s="16"/>
      <c r="K15" s="59"/>
    </row>
    <row r="16" spans="1:20" ht="18" customHeight="1" x14ac:dyDescent="0.5">
      <c r="A16" s="12"/>
      <c r="B16" s="12" t="s">
        <v>4</v>
      </c>
      <c r="C16" s="10" t="s">
        <v>42</v>
      </c>
      <c r="D16" s="13">
        <v>320000</v>
      </c>
      <c r="E16" s="13"/>
      <c r="F16" s="13"/>
      <c r="G16" s="16">
        <v>192104.57</v>
      </c>
      <c r="H16" s="15"/>
      <c r="I16" s="16">
        <f>G16</f>
        <v>192104.57</v>
      </c>
      <c r="J16" s="16">
        <f>D16-I16</f>
        <v>127895.43</v>
      </c>
      <c r="K16" s="59"/>
    </row>
    <row r="17" spans="1:13" ht="18" customHeight="1" x14ac:dyDescent="0.5">
      <c r="A17" s="12"/>
      <c r="B17" s="12" t="s">
        <v>3</v>
      </c>
      <c r="C17" s="10" t="s">
        <v>43</v>
      </c>
      <c r="D17" s="13">
        <v>50000</v>
      </c>
      <c r="E17" s="19"/>
      <c r="F17" s="13"/>
      <c r="G17" s="15"/>
      <c r="H17" s="11"/>
      <c r="I17" s="11"/>
      <c r="J17" s="16">
        <f t="shared" ref="J17:J20" si="0">D17-I17</f>
        <v>50000</v>
      </c>
      <c r="K17" s="59"/>
    </row>
    <row r="18" spans="1:13" ht="18" customHeight="1" x14ac:dyDescent="0.5">
      <c r="A18" s="12"/>
      <c r="B18" s="12" t="s">
        <v>54</v>
      </c>
      <c r="C18" s="22" t="s">
        <v>73</v>
      </c>
      <c r="D18" s="60">
        <v>630000</v>
      </c>
      <c r="F18" s="25"/>
      <c r="G18" s="26">
        <v>299935</v>
      </c>
      <c r="H18" s="15"/>
      <c r="I18" s="27">
        <v>299935</v>
      </c>
      <c r="J18" s="16">
        <f t="shared" si="0"/>
        <v>330065</v>
      </c>
      <c r="K18" s="59"/>
    </row>
    <row r="19" spans="1:13" ht="18" customHeight="1" x14ac:dyDescent="0.5">
      <c r="A19" s="12"/>
      <c r="B19" s="12" t="s">
        <v>45</v>
      </c>
      <c r="C19" s="10" t="s">
        <v>47</v>
      </c>
      <c r="D19" s="13">
        <v>100000</v>
      </c>
      <c r="E19" s="13"/>
      <c r="F19" s="13"/>
      <c r="G19" s="11"/>
      <c r="H19" s="15"/>
      <c r="I19" s="27">
        <f t="shared" ref="I19:I20" si="1">G19</f>
        <v>0</v>
      </c>
      <c r="J19" s="16">
        <f t="shared" si="0"/>
        <v>100000</v>
      </c>
      <c r="K19" s="59"/>
    </row>
    <row r="20" spans="1:13" ht="18" customHeight="1" x14ac:dyDescent="0.5">
      <c r="A20" s="12"/>
      <c r="B20" s="12" t="s">
        <v>44</v>
      </c>
      <c r="C20" s="10" t="s">
        <v>29</v>
      </c>
      <c r="D20" s="13">
        <v>50000</v>
      </c>
      <c r="E20" s="19"/>
      <c r="F20" s="13"/>
      <c r="G20" s="11">
        <v>38020</v>
      </c>
      <c r="H20" s="11"/>
      <c r="I20" s="27">
        <f t="shared" si="1"/>
        <v>38020</v>
      </c>
      <c r="J20" s="16">
        <f t="shared" si="0"/>
        <v>11980</v>
      </c>
      <c r="K20" s="59"/>
    </row>
    <row r="21" spans="1:13" ht="18" customHeight="1" x14ac:dyDescent="0.5">
      <c r="A21" s="12"/>
      <c r="B21" s="12" t="s">
        <v>46</v>
      </c>
      <c r="C21" s="10" t="s">
        <v>30</v>
      </c>
      <c r="D21" s="13">
        <v>10000000</v>
      </c>
      <c r="E21" s="13"/>
      <c r="F21" s="13"/>
      <c r="G21" s="20">
        <v>3162400</v>
      </c>
      <c r="H21" s="16">
        <f>G21-I21</f>
        <v>2647522.7800000003</v>
      </c>
      <c r="I21" s="27">
        <v>514877.22</v>
      </c>
      <c r="J21" s="28">
        <f>D21-H21-I21</f>
        <v>6837600</v>
      </c>
      <c r="K21" s="59"/>
    </row>
    <row r="22" spans="1:13" ht="18" customHeight="1" x14ac:dyDescent="0.5">
      <c r="A22" s="12">
        <v>3</v>
      </c>
      <c r="B22" s="12"/>
      <c r="C22" s="7" t="s">
        <v>28</v>
      </c>
      <c r="D22" s="28"/>
      <c r="E22" s="29"/>
      <c r="F22" s="30"/>
      <c r="G22" s="11"/>
      <c r="H22" s="16">
        <f t="shared" ref="H22:H26" si="2">G22-I22</f>
        <v>0</v>
      </c>
      <c r="I22" s="11"/>
      <c r="J22" s="63"/>
      <c r="K22" s="59"/>
    </row>
    <row r="23" spans="1:13" ht="18" customHeight="1" x14ac:dyDescent="0.5">
      <c r="A23" s="12"/>
      <c r="B23" s="12">
        <v>3.1</v>
      </c>
      <c r="C23" s="10" t="s">
        <v>27</v>
      </c>
      <c r="D23" s="28">
        <v>585000</v>
      </c>
      <c r="E23" s="13"/>
      <c r="F23" s="18"/>
      <c r="G23" s="11">
        <v>318700</v>
      </c>
      <c r="H23" s="16">
        <f t="shared" si="2"/>
        <v>17420</v>
      </c>
      <c r="I23" s="11">
        <v>301280</v>
      </c>
      <c r="J23" s="28">
        <v>283720</v>
      </c>
      <c r="K23" s="59"/>
    </row>
    <row r="24" spans="1:13" ht="18" customHeight="1" x14ac:dyDescent="0.5">
      <c r="A24" s="12"/>
      <c r="B24" s="12">
        <v>3.2</v>
      </c>
      <c r="C24" s="10" t="s">
        <v>26</v>
      </c>
      <c r="D24" s="28">
        <v>80000</v>
      </c>
      <c r="E24" s="31"/>
      <c r="F24" s="31"/>
      <c r="G24" s="11">
        <v>37000</v>
      </c>
      <c r="H24" s="16">
        <f t="shared" si="2"/>
        <v>37000</v>
      </c>
      <c r="I24" s="11"/>
      <c r="J24" s="28">
        <v>80000</v>
      </c>
      <c r="K24" s="59"/>
    </row>
    <row r="25" spans="1:13" ht="18" customHeight="1" x14ac:dyDescent="0.5">
      <c r="A25" s="12"/>
      <c r="B25" s="12">
        <v>3.3</v>
      </c>
      <c r="C25" s="10" t="s">
        <v>25</v>
      </c>
      <c r="D25" s="28">
        <v>30000</v>
      </c>
      <c r="E25" s="15"/>
      <c r="F25" s="15"/>
      <c r="G25" s="11">
        <v>15800</v>
      </c>
      <c r="H25" s="16">
        <f t="shared" si="2"/>
        <v>15800</v>
      </c>
      <c r="I25" s="11"/>
      <c r="J25" s="28">
        <f>D25-G25</f>
        <v>14200</v>
      </c>
      <c r="K25" s="59"/>
    </row>
    <row r="26" spans="1:13" ht="18" customHeight="1" x14ac:dyDescent="0.5">
      <c r="A26" s="12"/>
      <c r="B26" s="12">
        <v>3.4</v>
      </c>
      <c r="C26" s="33" t="s">
        <v>24</v>
      </c>
      <c r="D26" s="28">
        <v>50000</v>
      </c>
      <c r="E26" s="15"/>
      <c r="F26" s="15"/>
      <c r="G26" s="11"/>
      <c r="H26" s="16">
        <f t="shared" si="2"/>
        <v>0</v>
      </c>
      <c r="I26" s="11"/>
      <c r="J26" s="28">
        <v>50000</v>
      </c>
      <c r="K26" s="59"/>
    </row>
    <row r="27" spans="1:13" ht="18" customHeight="1" x14ac:dyDescent="0.5">
      <c r="A27" s="12"/>
      <c r="B27" s="12">
        <v>3.5</v>
      </c>
      <c r="C27" s="10" t="s">
        <v>14</v>
      </c>
      <c r="D27" s="28">
        <v>1000000</v>
      </c>
      <c r="E27" s="15"/>
      <c r="F27" s="45"/>
      <c r="G27" s="11">
        <v>173377.45</v>
      </c>
      <c r="H27" s="16"/>
      <c r="I27" s="11">
        <v>173377.45</v>
      </c>
      <c r="J27" s="28">
        <f>D27-H27-I27</f>
        <v>826622.55</v>
      </c>
      <c r="K27" s="59"/>
    </row>
    <row r="28" spans="1:13" ht="18" customHeight="1" x14ac:dyDescent="0.5">
      <c r="A28" s="12"/>
      <c r="B28" s="12">
        <v>3.6</v>
      </c>
      <c r="C28" s="10" t="s">
        <v>13</v>
      </c>
      <c r="D28" s="28">
        <v>17000000</v>
      </c>
      <c r="E28" s="44"/>
      <c r="F28" s="31"/>
      <c r="G28" s="15">
        <v>6251200</v>
      </c>
      <c r="H28" s="16">
        <f>G28-I28</f>
        <v>1011800</v>
      </c>
      <c r="I28" s="15">
        <v>5239400</v>
      </c>
      <c r="J28" s="15">
        <f>D28-H28-I28</f>
        <v>10748800</v>
      </c>
      <c r="K28" s="59"/>
      <c r="M28" s="61"/>
    </row>
    <row r="29" spans="1:13" ht="18" customHeight="1" x14ac:dyDescent="0.5">
      <c r="A29" s="12"/>
      <c r="B29" s="12">
        <v>3.7</v>
      </c>
      <c r="C29" s="10" t="s">
        <v>12</v>
      </c>
      <c r="D29" s="28">
        <v>20000</v>
      </c>
      <c r="E29" s="15"/>
      <c r="F29" s="15"/>
      <c r="G29" s="11">
        <v>5300</v>
      </c>
      <c r="H29" s="11"/>
      <c r="I29" s="11"/>
      <c r="J29" s="28">
        <v>20000</v>
      </c>
      <c r="K29" s="59"/>
    </row>
    <row r="30" spans="1:13" ht="18" customHeight="1" x14ac:dyDescent="0.5">
      <c r="A30" s="12"/>
      <c r="B30" s="12">
        <v>3.8</v>
      </c>
      <c r="C30" s="10" t="s">
        <v>11</v>
      </c>
      <c r="D30" s="28">
        <v>50000</v>
      </c>
      <c r="E30" s="15"/>
      <c r="F30" s="15"/>
      <c r="G30" s="11"/>
      <c r="H30" s="11"/>
      <c r="I30" s="11"/>
      <c r="J30" s="28">
        <v>50000</v>
      </c>
      <c r="K30" s="59"/>
    </row>
    <row r="31" spans="1:13" ht="18" customHeight="1" x14ac:dyDescent="0.5">
      <c r="A31" s="12"/>
      <c r="B31" s="12">
        <v>3.9</v>
      </c>
      <c r="C31" s="43" t="s">
        <v>10</v>
      </c>
      <c r="D31" s="28">
        <v>1000</v>
      </c>
      <c r="E31" s="15"/>
      <c r="F31" s="15"/>
      <c r="G31" s="19"/>
      <c r="H31" s="19"/>
      <c r="I31" s="19"/>
      <c r="J31" s="28">
        <v>1000</v>
      </c>
      <c r="K31" s="59"/>
    </row>
    <row r="32" spans="1:13" ht="18" customHeight="1" x14ac:dyDescent="0.5">
      <c r="A32" s="12"/>
      <c r="B32" s="12"/>
      <c r="C32" s="7"/>
      <c r="D32" s="28"/>
      <c r="E32" s="28"/>
      <c r="F32" s="68" t="s">
        <v>74</v>
      </c>
      <c r="G32" s="69">
        <f>SUM(G7:G31)</f>
        <v>15600747.91</v>
      </c>
      <c r="H32" s="69">
        <f>SUM(H7:H31)</f>
        <v>3729542.7800000003</v>
      </c>
      <c r="I32" s="70">
        <f>SUM(I7:I31)</f>
        <v>11865905.129999999</v>
      </c>
      <c r="J32" s="69">
        <f>SUM(J7:J31)</f>
        <v>27860852.09</v>
      </c>
      <c r="K32" s="67"/>
    </row>
    <row r="33" spans="1:11" ht="18" customHeight="1" x14ac:dyDescent="0.5">
      <c r="A33" s="130" t="s">
        <v>49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</row>
    <row r="34" spans="1:11" ht="18" customHeight="1" x14ac:dyDescent="0.5">
      <c r="A34" s="2" t="s">
        <v>23</v>
      </c>
      <c r="B34" s="2" t="s">
        <v>22</v>
      </c>
      <c r="C34" s="2" t="s">
        <v>21</v>
      </c>
      <c r="D34" s="3" t="s">
        <v>20</v>
      </c>
      <c r="E34" s="7" t="s">
        <v>19</v>
      </c>
      <c r="F34" s="2" t="s">
        <v>34</v>
      </c>
      <c r="G34" s="2" t="s">
        <v>18</v>
      </c>
      <c r="H34" s="2" t="s">
        <v>17</v>
      </c>
      <c r="I34" s="2" t="s">
        <v>16</v>
      </c>
      <c r="J34" s="2" t="s">
        <v>15</v>
      </c>
      <c r="K34" s="56" t="s">
        <v>53</v>
      </c>
    </row>
    <row r="35" spans="1:11" ht="18" customHeight="1" x14ac:dyDescent="0.5">
      <c r="A35" s="4"/>
      <c r="B35" s="4"/>
      <c r="C35" s="4"/>
      <c r="D35" s="5"/>
      <c r="E35" s="6" t="s">
        <v>55</v>
      </c>
      <c r="F35" s="4"/>
      <c r="G35" s="4"/>
      <c r="H35" s="4"/>
      <c r="I35" s="4"/>
      <c r="J35" s="4"/>
      <c r="K35" s="57"/>
    </row>
    <row r="36" spans="1:11" ht="18" customHeight="1" x14ac:dyDescent="0.5">
      <c r="A36" s="4"/>
      <c r="B36" s="4"/>
      <c r="C36" s="4"/>
      <c r="D36" s="5"/>
      <c r="E36" s="6"/>
      <c r="F36" s="68" t="s">
        <v>75</v>
      </c>
      <c r="G36" s="69">
        <f>G32</f>
        <v>15600747.91</v>
      </c>
      <c r="H36" s="69">
        <f>H32</f>
        <v>3729542.7800000003</v>
      </c>
      <c r="I36" s="70">
        <f>I32</f>
        <v>11865905.129999999</v>
      </c>
      <c r="J36" s="69">
        <f>J32</f>
        <v>27860852.09</v>
      </c>
      <c r="K36" s="57"/>
    </row>
    <row r="37" spans="1:11" ht="18" customHeight="1" x14ac:dyDescent="0.5">
      <c r="A37" s="12">
        <v>4</v>
      </c>
      <c r="B37" s="12"/>
      <c r="C37" s="7" t="s">
        <v>9</v>
      </c>
      <c r="D37" s="28"/>
      <c r="E37" s="28"/>
      <c r="F37" s="28"/>
      <c r="G37" s="11"/>
      <c r="H37" s="11"/>
      <c r="I37" s="11"/>
      <c r="J37" s="11"/>
      <c r="K37" s="59"/>
    </row>
    <row r="38" spans="1:11" ht="18" customHeight="1" x14ac:dyDescent="0.5">
      <c r="A38" s="12"/>
      <c r="B38" s="12">
        <v>4.0999999999999996</v>
      </c>
      <c r="C38" s="10" t="s">
        <v>8</v>
      </c>
      <c r="D38" s="28">
        <v>300000</v>
      </c>
      <c r="E38" s="28"/>
      <c r="F38" s="28"/>
      <c r="G38" s="15">
        <v>111172.21</v>
      </c>
      <c r="H38" s="15"/>
      <c r="I38" s="15">
        <f>G38</f>
        <v>111172.21</v>
      </c>
      <c r="J38" s="28">
        <f>D38-I38</f>
        <v>188827.78999999998</v>
      </c>
      <c r="K38" s="59"/>
    </row>
    <row r="39" spans="1:11" ht="18" customHeight="1" x14ac:dyDescent="0.5">
      <c r="A39" s="12"/>
      <c r="B39" s="12">
        <v>4.2</v>
      </c>
      <c r="C39" s="10" t="s">
        <v>7</v>
      </c>
      <c r="D39" s="28">
        <v>50000</v>
      </c>
      <c r="E39" s="15"/>
      <c r="F39" s="15"/>
      <c r="G39" s="11">
        <v>15972.31</v>
      </c>
      <c r="H39" s="15"/>
      <c r="I39" s="11">
        <f>G39</f>
        <v>15972.31</v>
      </c>
      <c r="J39" s="11">
        <f>D39-I39</f>
        <v>34027.69</v>
      </c>
      <c r="K39" s="59"/>
    </row>
    <row r="40" spans="1:11" ht="18" customHeight="1" x14ac:dyDescent="0.5">
      <c r="A40" s="12"/>
      <c r="B40" s="12">
        <v>4.3</v>
      </c>
      <c r="C40" s="10" t="s">
        <v>6</v>
      </c>
      <c r="D40" s="28">
        <v>13000</v>
      </c>
      <c r="E40" s="46"/>
      <c r="F40" s="15"/>
      <c r="G40" s="11">
        <v>4578.59</v>
      </c>
      <c r="H40" s="15"/>
      <c r="I40" s="11">
        <f>G40</f>
        <v>4578.59</v>
      </c>
      <c r="J40" s="11">
        <f>D40-I40</f>
        <v>8421.41</v>
      </c>
      <c r="K40" s="59"/>
    </row>
    <row r="41" spans="1:11" ht="18" customHeight="1" x14ac:dyDescent="0.5">
      <c r="A41" s="12"/>
      <c r="B41" s="12"/>
      <c r="C41" s="7" t="s">
        <v>56</v>
      </c>
      <c r="D41" s="28"/>
      <c r="E41" s="46"/>
      <c r="F41" s="15"/>
      <c r="G41" s="11"/>
      <c r="H41" s="15"/>
      <c r="I41" s="11"/>
      <c r="J41" s="63"/>
      <c r="K41" s="59"/>
    </row>
    <row r="42" spans="1:11" ht="18" customHeight="1" x14ac:dyDescent="0.5">
      <c r="A42" s="12"/>
      <c r="B42" s="12"/>
      <c r="C42" s="7" t="s">
        <v>57</v>
      </c>
      <c r="D42" s="28"/>
      <c r="E42" s="46"/>
      <c r="F42" s="15"/>
      <c r="G42" s="11"/>
      <c r="H42" s="15"/>
      <c r="I42" s="11"/>
      <c r="J42" s="11"/>
      <c r="K42" s="59"/>
    </row>
    <row r="43" spans="1:11" ht="18" customHeight="1" x14ac:dyDescent="0.5">
      <c r="A43" s="12"/>
      <c r="B43" s="12">
        <v>1.1000000000000001</v>
      </c>
      <c r="C43" s="10" t="s">
        <v>62</v>
      </c>
      <c r="D43" s="28"/>
      <c r="E43" s="46"/>
      <c r="F43" s="15"/>
      <c r="G43" s="11"/>
      <c r="H43" s="15"/>
      <c r="I43" s="11"/>
      <c r="J43" s="11"/>
      <c r="K43" s="59"/>
    </row>
    <row r="44" spans="1:11" ht="18" customHeight="1" x14ac:dyDescent="0.5">
      <c r="A44" s="12"/>
      <c r="B44" s="12"/>
      <c r="C44" s="10" t="s">
        <v>58</v>
      </c>
      <c r="D44" s="28">
        <v>20000</v>
      </c>
      <c r="E44" s="46"/>
      <c r="F44" s="15"/>
      <c r="G44" s="11">
        <f>I44</f>
        <v>19440</v>
      </c>
      <c r="H44" s="15"/>
      <c r="I44" s="11">
        <v>19440</v>
      </c>
      <c r="J44" s="11">
        <f>D44-I44</f>
        <v>560</v>
      </c>
      <c r="K44" s="59"/>
    </row>
    <row r="45" spans="1:11" ht="18" customHeight="1" x14ac:dyDescent="0.5">
      <c r="A45" s="12"/>
      <c r="B45" s="12"/>
      <c r="C45" s="10" t="s">
        <v>59</v>
      </c>
      <c r="D45" s="28">
        <v>200000</v>
      </c>
      <c r="E45" s="46"/>
      <c r="F45" s="15"/>
      <c r="G45" s="11">
        <v>0</v>
      </c>
      <c r="H45" s="16">
        <v>200000</v>
      </c>
      <c r="I45" s="11"/>
      <c r="J45" s="11">
        <v>200000</v>
      </c>
      <c r="K45" s="59"/>
    </row>
    <row r="46" spans="1:11" ht="18" customHeight="1" x14ac:dyDescent="0.5">
      <c r="A46" s="12"/>
      <c r="B46" s="12"/>
      <c r="C46" s="10" t="s">
        <v>60</v>
      </c>
      <c r="D46" s="28">
        <v>10000</v>
      </c>
      <c r="E46" s="46"/>
      <c r="F46" s="15"/>
      <c r="G46" s="11">
        <f>D46</f>
        <v>10000</v>
      </c>
      <c r="H46" s="15"/>
      <c r="I46" s="11">
        <v>10000</v>
      </c>
      <c r="J46" s="11">
        <f>D46-I46</f>
        <v>0</v>
      </c>
      <c r="K46" s="59"/>
    </row>
    <row r="47" spans="1:11" ht="18" customHeight="1" x14ac:dyDescent="0.5">
      <c r="A47" s="12"/>
      <c r="B47" s="12">
        <v>1.2</v>
      </c>
      <c r="C47" s="10" t="s">
        <v>61</v>
      </c>
      <c r="D47" s="28"/>
      <c r="E47" s="46"/>
      <c r="F47" s="15"/>
      <c r="G47" s="11"/>
      <c r="H47" s="15"/>
      <c r="I47" s="11"/>
      <c r="J47" s="11"/>
      <c r="K47" s="59"/>
    </row>
    <row r="48" spans="1:11" ht="18" customHeight="1" x14ac:dyDescent="0.5">
      <c r="A48" s="12"/>
      <c r="B48" s="12"/>
      <c r="C48" s="10" t="s">
        <v>63</v>
      </c>
      <c r="D48" s="28">
        <v>50000</v>
      </c>
      <c r="E48" s="46"/>
      <c r="F48" s="15"/>
      <c r="G48" s="11">
        <f>I48</f>
        <v>48150</v>
      </c>
      <c r="H48" s="15"/>
      <c r="I48" s="11">
        <v>48150</v>
      </c>
      <c r="J48" s="28">
        <f>D48-I48</f>
        <v>1850</v>
      </c>
      <c r="K48" s="59"/>
    </row>
    <row r="49" spans="1:13" ht="18" customHeight="1" x14ac:dyDescent="0.5">
      <c r="A49" s="12"/>
      <c r="B49" s="12">
        <v>1.3</v>
      </c>
      <c r="C49" s="10" t="s">
        <v>64</v>
      </c>
      <c r="D49" s="28"/>
      <c r="E49" s="46"/>
      <c r="F49" s="15"/>
      <c r="G49" s="11"/>
      <c r="H49" s="15"/>
      <c r="I49" s="11" t="s">
        <v>83</v>
      </c>
      <c r="J49" s="28"/>
      <c r="K49" s="59"/>
    </row>
    <row r="50" spans="1:13" ht="18" customHeight="1" x14ac:dyDescent="0.5">
      <c r="A50" s="12"/>
      <c r="B50" s="12"/>
      <c r="C50" s="10" t="s">
        <v>65</v>
      </c>
      <c r="D50" s="28">
        <v>2437000</v>
      </c>
      <c r="E50" s="46"/>
      <c r="F50" s="15"/>
      <c r="G50" s="11"/>
      <c r="H50" s="15"/>
      <c r="I50" s="11"/>
      <c r="J50" s="28">
        <v>2437000</v>
      </c>
      <c r="K50" s="59"/>
    </row>
    <row r="51" spans="1:13" ht="18" customHeight="1" x14ac:dyDescent="0.5">
      <c r="A51" s="12"/>
      <c r="B51" s="12">
        <v>1.4</v>
      </c>
      <c r="C51" s="10" t="s">
        <v>66</v>
      </c>
      <c r="D51" s="28"/>
      <c r="E51" s="46"/>
      <c r="F51" s="15"/>
      <c r="G51" s="11"/>
      <c r="H51" s="15"/>
      <c r="I51" s="11"/>
      <c r="J51" s="28"/>
      <c r="K51" s="59"/>
    </row>
    <row r="52" spans="1:13" ht="18" customHeight="1" x14ac:dyDescent="0.5">
      <c r="A52" s="12"/>
      <c r="B52" s="12"/>
      <c r="C52" s="10" t="s">
        <v>67</v>
      </c>
      <c r="D52" s="28">
        <v>50000000</v>
      </c>
      <c r="E52" s="46"/>
      <c r="F52" s="15"/>
      <c r="G52" s="11"/>
      <c r="H52" s="15"/>
      <c r="I52" s="11"/>
      <c r="J52" s="28">
        <v>50000000</v>
      </c>
      <c r="K52" s="59"/>
    </row>
    <row r="53" spans="1:13" ht="18" customHeight="1" x14ac:dyDescent="0.5">
      <c r="A53" s="9"/>
      <c r="B53" s="12"/>
      <c r="C53" s="7" t="s">
        <v>68</v>
      </c>
      <c r="D53" s="28"/>
      <c r="E53" s="31"/>
      <c r="F53" s="31"/>
      <c r="G53" s="11"/>
      <c r="H53" s="15"/>
      <c r="I53" s="11"/>
      <c r="J53" s="64"/>
      <c r="K53" s="59"/>
    </row>
    <row r="54" spans="1:13" ht="18" customHeight="1" x14ac:dyDescent="0.5">
      <c r="A54" s="9"/>
      <c r="C54" s="7" t="s">
        <v>5</v>
      </c>
      <c r="D54" s="28"/>
      <c r="E54" s="31"/>
      <c r="F54" s="31"/>
      <c r="G54" s="11"/>
      <c r="H54" s="15"/>
      <c r="I54" s="11"/>
      <c r="J54" s="28"/>
      <c r="K54" s="59"/>
    </row>
    <row r="55" spans="1:13" ht="18" customHeight="1" x14ac:dyDescent="0.5">
      <c r="A55" s="12"/>
      <c r="B55" s="12">
        <v>2.1</v>
      </c>
      <c r="C55" s="10" t="s">
        <v>69</v>
      </c>
      <c r="D55" s="28"/>
      <c r="E55" s="15"/>
      <c r="F55" s="15"/>
      <c r="G55" s="15"/>
      <c r="H55" s="15"/>
      <c r="I55" s="15"/>
      <c r="J55" s="28"/>
      <c r="K55" s="59"/>
    </row>
    <row r="56" spans="1:13" ht="18" customHeight="1" x14ac:dyDescent="0.5">
      <c r="A56" s="12"/>
      <c r="B56" s="9"/>
      <c r="C56" s="10" t="s">
        <v>76</v>
      </c>
      <c r="D56" s="28">
        <v>200000</v>
      </c>
      <c r="E56" s="15"/>
      <c r="F56" s="15"/>
      <c r="G56" s="15">
        <v>0</v>
      </c>
      <c r="H56" s="11">
        <v>200000</v>
      </c>
      <c r="I56" s="15"/>
      <c r="J56" s="28">
        <v>0</v>
      </c>
      <c r="K56" s="59"/>
    </row>
    <row r="57" spans="1:13" ht="18" customHeight="1" x14ac:dyDescent="0.5">
      <c r="A57" s="12"/>
      <c r="B57" s="12">
        <v>2.2000000000000002</v>
      </c>
      <c r="C57" s="10" t="s">
        <v>70</v>
      </c>
      <c r="D57" s="28">
        <v>1500000</v>
      </c>
      <c r="E57" s="51"/>
      <c r="F57" s="15"/>
      <c r="G57" s="15"/>
      <c r="H57" s="11"/>
      <c r="I57" s="15"/>
      <c r="J57" s="28">
        <v>1500000</v>
      </c>
      <c r="K57" s="59"/>
      <c r="M57" s="61"/>
    </row>
    <row r="58" spans="1:13" ht="18" customHeight="1" x14ac:dyDescent="0.5">
      <c r="A58" s="21"/>
      <c r="B58" s="21"/>
      <c r="C58" s="22" t="s">
        <v>71</v>
      </c>
      <c r="D58" s="52"/>
      <c r="E58" s="53"/>
      <c r="F58" s="54"/>
      <c r="G58" s="55"/>
      <c r="H58" s="55"/>
      <c r="I58" s="55"/>
      <c r="J58" s="65"/>
      <c r="K58" s="59"/>
      <c r="M58" s="61"/>
    </row>
    <row r="59" spans="1:13" ht="18" customHeight="1" x14ac:dyDescent="0.5">
      <c r="A59" s="21"/>
      <c r="B59" s="21"/>
      <c r="C59" s="75" t="s">
        <v>1</v>
      </c>
      <c r="D59" s="71"/>
      <c r="E59" s="72"/>
      <c r="F59" s="73"/>
      <c r="G59" s="74">
        <f>SUM(G38:G58)</f>
        <v>209313.11000000002</v>
      </c>
      <c r="H59" s="74">
        <f>SUM(H38:H58)</f>
        <v>400000</v>
      </c>
      <c r="I59" s="74">
        <f>SUM(I38:I58)</f>
        <v>209313.11000000002</v>
      </c>
      <c r="J59" s="74">
        <f>J38+J39+J40+J44+J48+J50+J52+J56+J57</f>
        <v>54170686.890000001</v>
      </c>
      <c r="K59" s="76"/>
      <c r="M59" s="61"/>
    </row>
    <row r="60" spans="1:13" s="82" customFormat="1" ht="18" customHeight="1" thickBot="1" x14ac:dyDescent="0.55000000000000004">
      <c r="A60" s="77"/>
      <c r="B60" s="77"/>
      <c r="C60" s="78" t="s">
        <v>72</v>
      </c>
      <c r="D60" s="79">
        <v>98181880</v>
      </c>
      <c r="E60" s="80"/>
      <c r="F60" s="79"/>
      <c r="G60" s="81">
        <f>G36+G59</f>
        <v>15810061.02</v>
      </c>
      <c r="H60" s="81">
        <f>H36+H59</f>
        <v>4129542.7800000003</v>
      </c>
      <c r="I60" s="81">
        <f>I36+I59</f>
        <v>12075218.239999998</v>
      </c>
      <c r="J60" s="81">
        <f>J36+J59</f>
        <v>82031538.980000004</v>
      </c>
      <c r="K60" s="91"/>
      <c r="M60" s="83"/>
    </row>
    <row r="61" spans="1:13" ht="22.5" customHeight="1" thickTop="1" x14ac:dyDescent="0.5">
      <c r="A61" s="32"/>
      <c r="B61" s="88"/>
      <c r="C61" s="35" t="s">
        <v>51</v>
      </c>
      <c r="E61" s="37">
        <f>G60*100/D60</f>
        <v>16.102829788959021</v>
      </c>
      <c r="F61" s="85"/>
      <c r="G61" s="38"/>
      <c r="H61" s="39"/>
      <c r="I61" s="40"/>
      <c r="J61" s="40"/>
    </row>
    <row r="62" spans="1:13" ht="18" customHeight="1" x14ac:dyDescent="0.5">
      <c r="A62" s="32"/>
      <c r="B62" s="88"/>
      <c r="C62" s="87" t="s">
        <v>77</v>
      </c>
      <c r="E62" s="47">
        <f>I60*100/G60</f>
        <v>76.376797184556338</v>
      </c>
      <c r="F62" s="86"/>
      <c r="G62" s="87"/>
      <c r="H62" s="36"/>
      <c r="I62" s="38"/>
      <c r="J62" s="87"/>
    </row>
    <row r="63" spans="1:13" ht="18" customHeight="1" x14ac:dyDescent="0.5">
      <c r="A63" s="32"/>
      <c r="B63" s="88"/>
      <c r="C63" s="86" t="s">
        <v>78</v>
      </c>
      <c r="E63" s="39">
        <f>I60*100/D60</f>
        <v>12.298825648887552</v>
      </c>
      <c r="F63" s="87"/>
      <c r="G63" s="124" t="s">
        <v>79</v>
      </c>
      <c r="H63" s="124"/>
      <c r="I63" s="124"/>
      <c r="J63" s="124"/>
    </row>
    <row r="64" spans="1:13" ht="18" customHeight="1" x14ac:dyDescent="0.5">
      <c r="A64" s="32"/>
      <c r="B64" s="41"/>
      <c r="C64" s="35" t="s">
        <v>52</v>
      </c>
      <c r="D64" s="14"/>
      <c r="E64" s="42">
        <f>J60*100/D60</f>
        <v>83.550588947777328</v>
      </c>
      <c r="F64" s="34"/>
      <c r="G64" s="124" t="s">
        <v>80</v>
      </c>
      <c r="H64" s="124"/>
      <c r="I64" s="124"/>
      <c r="J64" s="124"/>
    </row>
    <row r="67" spans="2:7" ht="18" customHeight="1" x14ac:dyDescent="0.5">
      <c r="C67" s="94" t="s">
        <v>81</v>
      </c>
    </row>
    <row r="68" spans="2:7" ht="18" customHeight="1" x14ac:dyDescent="0.6">
      <c r="B68" s="1"/>
      <c r="C68" s="95">
        <f>H60</f>
        <v>4129542.7800000003</v>
      </c>
    </row>
    <row r="69" spans="2:7" ht="18" customHeight="1" x14ac:dyDescent="0.6">
      <c r="C69" s="95">
        <f>I60</f>
        <v>12075218.239999998</v>
      </c>
    </row>
    <row r="70" spans="2:7" ht="18" customHeight="1" x14ac:dyDescent="0.6">
      <c r="C70" s="95">
        <f>J60</f>
        <v>82031538.980000004</v>
      </c>
      <c r="G70" s="97"/>
    </row>
    <row r="71" spans="2:7" ht="18" customHeight="1" x14ac:dyDescent="0.6">
      <c r="C71" s="96">
        <f>SUM(C68:C70)</f>
        <v>98236300</v>
      </c>
      <c r="G71" s="92"/>
    </row>
    <row r="73" spans="2:7" ht="28.5" customHeight="1" x14ac:dyDescent="0.5">
      <c r="C73" s="93" t="s">
        <v>82</v>
      </c>
    </row>
    <row r="74" spans="2:7" ht="27.75" customHeight="1" x14ac:dyDescent="0.6">
      <c r="C74" s="101">
        <f>D60</f>
        <v>98181880</v>
      </c>
    </row>
    <row r="75" spans="2:7" ht="18" customHeight="1" x14ac:dyDescent="0.55000000000000004">
      <c r="C75" s="100"/>
    </row>
    <row r="76" spans="2:7" ht="18" customHeight="1" x14ac:dyDescent="0.5">
      <c r="F76" s="61">
        <f>+C74-C71</f>
        <v>-54420</v>
      </c>
    </row>
  </sheetData>
  <mergeCells count="6">
    <mergeCell ref="G63:J63"/>
    <mergeCell ref="G64:J64"/>
    <mergeCell ref="A1:K1"/>
    <mergeCell ref="A2:K2"/>
    <mergeCell ref="A3:K3"/>
    <mergeCell ref="A33:K33"/>
  </mergeCells>
  <pageMargins left="0.19685039370078741" right="0.23622047244094491" top="0.19685039370078741" bottom="0.19685039370078741" header="0.23622047244094491" footer="0.19685039370078741"/>
  <pageSetup paperSize="9" fitToHeight="0"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M76"/>
  <sheetViews>
    <sheetView topLeftCell="B67" zoomScale="120" zoomScaleNormal="120" workbookViewId="0">
      <selection activeCell="H21" sqref="H21"/>
    </sheetView>
  </sheetViews>
  <sheetFormatPr defaultRowHeight="18" customHeight="1" x14ac:dyDescent="0.5"/>
  <cols>
    <col min="1" max="1" width="7.140625" customWidth="1"/>
    <col min="2" max="2" width="8.7109375" customWidth="1"/>
    <col min="3" max="3" width="26.5703125" customWidth="1"/>
    <col min="4" max="4" width="14.7109375" style="36" customWidth="1"/>
    <col min="5" max="5" width="6.42578125" customWidth="1"/>
    <col min="6" max="6" width="15.42578125" customWidth="1"/>
    <col min="7" max="7" width="15.5703125" customWidth="1"/>
    <col min="8" max="8" width="14.7109375" customWidth="1"/>
    <col min="9" max="9" width="14.5703125" customWidth="1"/>
    <col min="10" max="10" width="15.140625" customWidth="1"/>
    <col min="11" max="11" width="13.5703125" customWidth="1"/>
    <col min="13" max="13" width="14.85546875" bestFit="1" customWidth="1"/>
  </cols>
  <sheetData>
    <row r="1" spans="1:13" ht="18.75" customHeight="1" x14ac:dyDescent="0.5">
      <c r="A1" s="126" t="s">
        <v>86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</row>
    <row r="2" spans="1:13" ht="16.5" customHeight="1" x14ac:dyDescent="0.5">
      <c r="A2" s="126" t="s">
        <v>35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3" ht="19.5" customHeight="1" x14ac:dyDescent="0.5">
      <c r="A3" s="127" t="s">
        <v>87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3" ht="18" customHeight="1" x14ac:dyDescent="0.5">
      <c r="A4" s="2" t="s">
        <v>23</v>
      </c>
      <c r="B4" s="2" t="s">
        <v>22</v>
      </c>
      <c r="C4" s="2" t="s">
        <v>21</v>
      </c>
      <c r="D4" s="3" t="s">
        <v>20</v>
      </c>
      <c r="E4" s="7" t="s">
        <v>19</v>
      </c>
      <c r="F4" s="2" t="s">
        <v>34</v>
      </c>
      <c r="G4" s="2" t="s">
        <v>18</v>
      </c>
      <c r="H4" s="2" t="s">
        <v>17</v>
      </c>
      <c r="I4" s="2" t="s">
        <v>16</v>
      </c>
      <c r="J4" s="2" t="s">
        <v>15</v>
      </c>
      <c r="K4" s="56" t="s">
        <v>53</v>
      </c>
    </row>
    <row r="5" spans="1:13" ht="18" customHeight="1" x14ac:dyDescent="0.5">
      <c r="A5" s="4"/>
      <c r="B5" s="4"/>
      <c r="C5" s="4"/>
      <c r="D5" s="5"/>
      <c r="E5" s="6" t="s">
        <v>55</v>
      </c>
      <c r="F5" s="4"/>
      <c r="G5" s="4"/>
      <c r="H5" s="4"/>
      <c r="I5" s="4"/>
      <c r="J5" s="4"/>
      <c r="K5" s="57"/>
    </row>
    <row r="6" spans="1:13" ht="18.75" customHeight="1" x14ac:dyDescent="0.5">
      <c r="A6" s="59"/>
      <c r="B6" s="84"/>
      <c r="C6" s="4" t="s">
        <v>36</v>
      </c>
      <c r="D6" s="8"/>
      <c r="E6" s="8"/>
      <c r="F6" s="8"/>
      <c r="G6" s="9"/>
      <c r="H6" s="9"/>
      <c r="I6" s="9"/>
      <c r="J6" s="9"/>
      <c r="K6" s="59"/>
    </row>
    <row r="7" spans="1:13" ht="18" customHeight="1" x14ac:dyDescent="0.5">
      <c r="A7" s="9">
        <v>1</v>
      </c>
      <c r="B7" s="9">
        <v>1.1000000000000001</v>
      </c>
      <c r="C7" s="99" t="s">
        <v>37</v>
      </c>
      <c r="D7" s="48">
        <v>1360380</v>
      </c>
      <c r="E7" s="11"/>
      <c r="F7" s="11"/>
      <c r="G7" s="11">
        <v>546406.6</v>
      </c>
      <c r="H7" s="11"/>
      <c r="I7" s="11">
        <f>G7</f>
        <v>546406.6</v>
      </c>
      <c r="J7" s="11">
        <f>D7-I7</f>
        <v>813973.4</v>
      </c>
      <c r="K7" s="59"/>
    </row>
    <row r="8" spans="1:13" ht="18" customHeight="1" x14ac:dyDescent="0.5">
      <c r="A8" s="59"/>
      <c r="B8" s="9">
        <v>1.2</v>
      </c>
      <c r="C8" s="10" t="s">
        <v>48</v>
      </c>
      <c r="D8" s="89">
        <v>55500</v>
      </c>
      <c r="E8" s="11"/>
      <c r="F8" s="11"/>
      <c r="G8" s="11">
        <v>3489.83</v>
      </c>
      <c r="H8" s="11"/>
      <c r="I8" s="11">
        <f>G8</f>
        <v>3489.83</v>
      </c>
      <c r="J8" s="11">
        <f>D8-I8</f>
        <v>52010.17</v>
      </c>
      <c r="K8" s="59"/>
    </row>
    <row r="9" spans="1:13" ht="18" customHeight="1" x14ac:dyDescent="0.5">
      <c r="A9" s="59"/>
      <c r="B9" s="9">
        <v>1.3</v>
      </c>
      <c r="C9" s="10" t="s">
        <v>38</v>
      </c>
      <c r="D9" s="89">
        <v>42000</v>
      </c>
      <c r="E9" s="11"/>
      <c r="F9" s="11"/>
      <c r="G9" s="11">
        <v>17500</v>
      </c>
      <c r="H9" s="11"/>
      <c r="I9" s="11">
        <f>G9</f>
        <v>17500</v>
      </c>
      <c r="J9" s="11">
        <f>D9-I9</f>
        <v>24500</v>
      </c>
      <c r="K9" s="59"/>
    </row>
    <row r="10" spans="1:13" ht="18" customHeight="1" x14ac:dyDescent="0.5">
      <c r="A10" s="9"/>
      <c r="B10" s="9">
        <v>1.4</v>
      </c>
      <c r="C10" s="10" t="s">
        <v>39</v>
      </c>
      <c r="D10" s="90">
        <v>4800000</v>
      </c>
      <c r="E10" s="11"/>
      <c r="F10" s="11"/>
      <c r="G10" s="11">
        <v>2841791.42</v>
      </c>
      <c r="H10" s="11"/>
      <c r="I10" s="11">
        <f>G10</f>
        <v>2841791.42</v>
      </c>
      <c r="J10" s="11">
        <f>D10-I10</f>
        <v>1958208.58</v>
      </c>
      <c r="K10" s="59"/>
    </row>
    <row r="11" spans="1:13" ht="18" customHeight="1" x14ac:dyDescent="0.5">
      <c r="A11" s="9"/>
      <c r="B11" s="9">
        <v>1.5</v>
      </c>
      <c r="C11" s="10" t="s">
        <v>40</v>
      </c>
      <c r="D11" s="90">
        <v>2460000</v>
      </c>
      <c r="E11" s="11"/>
      <c r="F11" s="11"/>
      <c r="G11" s="11">
        <v>131323.04</v>
      </c>
      <c r="H11" s="11"/>
      <c r="I11" s="11">
        <f>G11</f>
        <v>131323.04</v>
      </c>
      <c r="J11" s="11">
        <f>D11-I11</f>
        <v>2328676.96</v>
      </c>
      <c r="K11" s="59"/>
    </row>
    <row r="12" spans="1:13" ht="18" customHeight="1" x14ac:dyDescent="0.5">
      <c r="A12" s="9"/>
      <c r="B12" s="9"/>
      <c r="C12" s="7" t="s">
        <v>41</v>
      </c>
      <c r="D12" s="49"/>
      <c r="E12" s="9"/>
      <c r="F12" s="9"/>
      <c r="G12" s="11"/>
      <c r="H12" s="11"/>
      <c r="I12" s="11"/>
      <c r="J12" s="62"/>
      <c r="K12" s="59"/>
    </row>
    <row r="13" spans="1:13" ht="18" customHeight="1" x14ac:dyDescent="0.5">
      <c r="A13" s="12"/>
      <c r="B13" s="12">
        <v>1.1000000000000001</v>
      </c>
      <c r="C13" s="10" t="s">
        <v>33</v>
      </c>
      <c r="D13" s="50">
        <v>4718000</v>
      </c>
      <c r="E13" s="44"/>
      <c r="F13" s="11"/>
      <c r="G13" s="11">
        <v>1566400</v>
      </c>
      <c r="H13" s="11"/>
      <c r="I13" s="11">
        <f>G13</f>
        <v>1566400</v>
      </c>
      <c r="J13" s="66">
        <f>D13-I13</f>
        <v>3151600</v>
      </c>
      <c r="K13" s="59"/>
    </row>
    <row r="14" spans="1:13" ht="18" customHeight="1" x14ac:dyDescent="0.5">
      <c r="A14" s="12">
        <v>2</v>
      </c>
      <c r="B14" s="12"/>
      <c r="C14" s="7" t="s">
        <v>32</v>
      </c>
      <c r="D14" s="13"/>
      <c r="E14" s="9"/>
      <c r="F14" s="36"/>
      <c r="G14" s="16"/>
      <c r="H14" s="15"/>
      <c r="I14" s="16"/>
      <c r="J14" s="16"/>
      <c r="K14" s="59"/>
      <c r="M14" s="102"/>
    </row>
    <row r="15" spans="1:13" ht="18" customHeight="1" x14ac:dyDescent="0.5">
      <c r="A15" s="12"/>
      <c r="B15" s="12"/>
      <c r="C15" s="17" t="s">
        <v>31</v>
      </c>
      <c r="D15" s="13"/>
      <c r="E15" s="13"/>
      <c r="F15" s="18"/>
      <c r="G15" s="15"/>
      <c r="H15" s="15"/>
      <c r="I15" s="15"/>
      <c r="J15" s="16"/>
      <c r="K15" s="59"/>
      <c r="M15" s="102"/>
    </row>
    <row r="16" spans="1:13" ht="18" customHeight="1" x14ac:dyDescent="0.5">
      <c r="A16" s="12"/>
      <c r="B16" s="12" t="s">
        <v>4</v>
      </c>
      <c r="C16" s="10" t="s">
        <v>42</v>
      </c>
      <c r="D16" s="13">
        <v>320000</v>
      </c>
      <c r="E16" s="13"/>
      <c r="F16" s="13"/>
      <c r="G16" s="16">
        <v>192104.57</v>
      </c>
      <c r="H16" s="15"/>
      <c r="I16" s="16">
        <f>G16</f>
        <v>192104.57</v>
      </c>
      <c r="J16" s="16">
        <f>D16-I16</f>
        <v>127895.43</v>
      </c>
      <c r="K16" s="59"/>
      <c r="M16" s="102"/>
    </row>
    <row r="17" spans="1:13" ht="18" customHeight="1" x14ac:dyDescent="0.5">
      <c r="A17" s="12"/>
      <c r="B17" s="12" t="s">
        <v>3</v>
      </c>
      <c r="C17" s="10" t="s">
        <v>43</v>
      </c>
      <c r="D17" s="13">
        <v>50000</v>
      </c>
      <c r="E17" s="19"/>
      <c r="F17" s="13"/>
      <c r="G17" s="15">
        <v>22000</v>
      </c>
      <c r="H17" s="11"/>
      <c r="I17" s="11"/>
      <c r="J17" s="16">
        <f t="shared" ref="J17:J20" si="0">D17-I17</f>
        <v>50000</v>
      </c>
      <c r="K17" s="59"/>
    </row>
    <row r="18" spans="1:13" ht="18" customHeight="1" x14ac:dyDescent="0.5">
      <c r="A18" s="12"/>
      <c r="B18" s="12" t="s">
        <v>54</v>
      </c>
      <c r="C18" s="22" t="s">
        <v>73</v>
      </c>
      <c r="D18" s="60">
        <v>630000</v>
      </c>
      <c r="F18" s="25"/>
      <c r="G18" s="26">
        <v>229935.48</v>
      </c>
      <c r="H18" s="15"/>
      <c r="I18" s="27">
        <v>229935.48</v>
      </c>
      <c r="J18" s="16">
        <f t="shared" si="0"/>
        <v>400064.52</v>
      </c>
      <c r="K18" s="59"/>
      <c r="M18" s="102"/>
    </row>
    <row r="19" spans="1:13" ht="18" customHeight="1" x14ac:dyDescent="0.5">
      <c r="A19" s="12"/>
      <c r="B19" s="12" t="s">
        <v>45</v>
      </c>
      <c r="C19" s="10" t="s">
        <v>47</v>
      </c>
      <c r="D19" s="13">
        <v>100000</v>
      </c>
      <c r="E19" s="13"/>
      <c r="F19" s="13"/>
      <c r="G19" s="11"/>
      <c r="H19" s="15"/>
      <c r="I19" s="27">
        <f t="shared" ref="I19:I20" si="1">G19</f>
        <v>0</v>
      </c>
      <c r="J19" s="16">
        <f t="shared" si="0"/>
        <v>100000</v>
      </c>
      <c r="K19" s="59"/>
      <c r="M19" s="102"/>
    </row>
    <row r="20" spans="1:13" ht="18" customHeight="1" x14ac:dyDescent="0.5">
      <c r="A20" s="12"/>
      <c r="B20" s="12" t="s">
        <v>44</v>
      </c>
      <c r="C20" s="10" t="s">
        <v>29</v>
      </c>
      <c r="D20" s="13">
        <v>50000</v>
      </c>
      <c r="E20" s="19"/>
      <c r="F20" s="13"/>
      <c r="G20" s="11">
        <v>38020</v>
      </c>
      <c r="H20" s="11"/>
      <c r="I20" s="27">
        <f t="shared" si="1"/>
        <v>38020</v>
      </c>
      <c r="J20" s="16">
        <f t="shared" si="0"/>
        <v>11980</v>
      </c>
      <c r="K20" s="59"/>
    </row>
    <row r="21" spans="1:13" ht="18" customHeight="1" x14ac:dyDescent="0.5">
      <c r="A21" s="12"/>
      <c r="B21" s="12" t="s">
        <v>46</v>
      </c>
      <c r="C21" s="10" t="s">
        <v>30</v>
      </c>
      <c r="D21" s="13">
        <v>10000000</v>
      </c>
      <c r="E21" s="13"/>
      <c r="F21" s="13"/>
      <c r="G21" s="20">
        <v>3162400</v>
      </c>
      <c r="H21" s="16">
        <v>1463199.83</v>
      </c>
      <c r="I21" s="27">
        <v>1699200.17</v>
      </c>
      <c r="J21" s="28">
        <f>D21-H21-I21</f>
        <v>6837600</v>
      </c>
      <c r="K21" s="59"/>
    </row>
    <row r="22" spans="1:13" ht="18" customHeight="1" x14ac:dyDescent="0.5">
      <c r="A22" s="12">
        <v>3</v>
      </c>
      <c r="B22" s="12"/>
      <c r="C22" s="7" t="s">
        <v>28</v>
      </c>
      <c r="D22" s="28"/>
      <c r="E22" s="29"/>
      <c r="F22" s="30"/>
      <c r="G22" s="11"/>
      <c r="H22" s="16"/>
      <c r="I22" s="11"/>
      <c r="J22" s="63"/>
      <c r="K22" s="59"/>
    </row>
    <row r="23" spans="1:13" ht="18" customHeight="1" x14ac:dyDescent="0.5">
      <c r="A23" s="12"/>
      <c r="B23" s="12">
        <v>3.1</v>
      </c>
      <c r="C23" s="10" t="s">
        <v>27</v>
      </c>
      <c r="D23" s="28">
        <v>585000</v>
      </c>
      <c r="E23" s="13"/>
      <c r="F23" s="18"/>
      <c r="G23" s="11">
        <v>354700</v>
      </c>
      <c r="H23" s="16"/>
      <c r="I23" s="11">
        <v>301280</v>
      </c>
      <c r="J23" s="28">
        <v>283720</v>
      </c>
      <c r="K23" s="59"/>
    </row>
    <row r="24" spans="1:13" ht="18" customHeight="1" x14ac:dyDescent="0.5">
      <c r="A24" s="12"/>
      <c r="B24" s="12">
        <v>3.2</v>
      </c>
      <c r="C24" s="10" t="s">
        <v>26</v>
      </c>
      <c r="D24" s="28">
        <v>80000</v>
      </c>
      <c r="E24" s="31"/>
      <c r="F24" s="31"/>
      <c r="G24" s="11">
        <v>37000</v>
      </c>
      <c r="H24" s="16"/>
      <c r="I24" s="11"/>
      <c r="J24" s="28">
        <v>80000</v>
      </c>
      <c r="K24" s="59"/>
    </row>
    <row r="25" spans="1:13" ht="18" customHeight="1" x14ac:dyDescent="0.5">
      <c r="A25" s="12"/>
      <c r="B25" s="12">
        <v>3.3</v>
      </c>
      <c r="C25" s="10" t="s">
        <v>25</v>
      </c>
      <c r="D25" s="28">
        <v>30000</v>
      </c>
      <c r="E25" s="15"/>
      <c r="F25" s="15"/>
      <c r="G25" s="11">
        <v>15800</v>
      </c>
      <c r="H25" s="16">
        <v>15800</v>
      </c>
      <c r="I25" s="11"/>
      <c r="J25" s="28">
        <f>D25-G25</f>
        <v>14200</v>
      </c>
      <c r="K25" s="59"/>
    </row>
    <row r="26" spans="1:13" ht="18" customHeight="1" x14ac:dyDescent="0.5">
      <c r="A26" s="12"/>
      <c r="B26" s="12">
        <v>3.4</v>
      </c>
      <c r="C26" s="33" t="s">
        <v>24</v>
      </c>
      <c r="D26" s="28">
        <v>50000</v>
      </c>
      <c r="E26" s="15"/>
      <c r="F26" s="15"/>
      <c r="G26" s="11"/>
      <c r="H26" s="16"/>
      <c r="I26" s="11"/>
      <c r="J26" s="28">
        <v>50000</v>
      </c>
      <c r="K26" s="59"/>
    </row>
    <row r="27" spans="1:13" ht="18" customHeight="1" x14ac:dyDescent="0.5">
      <c r="A27" s="12"/>
      <c r="B27" s="12">
        <v>3.5</v>
      </c>
      <c r="C27" s="10" t="s">
        <v>14</v>
      </c>
      <c r="D27" s="28">
        <v>1000000</v>
      </c>
      <c r="E27" s="15"/>
      <c r="F27" s="45"/>
      <c r="G27" s="11">
        <v>210250</v>
      </c>
      <c r="H27" s="16"/>
      <c r="I27" s="11">
        <v>173377.45</v>
      </c>
      <c r="J27" s="28">
        <f>D27-H27-I27</f>
        <v>826622.55</v>
      </c>
      <c r="K27" s="59"/>
    </row>
    <row r="28" spans="1:13" ht="18" customHeight="1" x14ac:dyDescent="0.5">
      <c r="A28" s="12"/>
      <c r="B28" s="12">
        <v>3.6</v>
      </c>
      <c r="C28" s="10" t="s">
        <v>13</v>
      </c>
      <c r="D28" s="28">
        <v>17000000</v>
      </c>
      <c r="E28" s="44"/>
      <c r="F28" s="31"/>
      <c r="G28" s="15">
        <v>6584200</v>
      </c>
      <c r="H28" s="16">
        <v>734000</v>
      </c>
      <c r="I28" s="15">
        <v>5850200</v>
      </c>
      <c r="J28" s="15">
        <f>D28-H28-I28</f>
        <v>10415800</v>
      </c>
      <c r="K28" s="59"/>
    </row>
    <row r="29" spans="1:13" ht="18" customHeight="1" x14ac:dyDescent="0.5">
      <c r="A29" s="12"/>
      <c r="B29" s="12">
        <v>3.7</v>
      </c>
      <c r="C29" s="10" t="s">
        <v>12</v>
      </c>
      <c r="D29" s="28">
        <v>20000</v>
      </c>
      <c r="E29" s="15"/>
      <c r="F29" s="15"/>
      <c r="G29" s="11">
        <v>5300</v>
      </c>
      <c r="H29" s="16"/>
      <c r="I29" s="11"/>
      <c r="J29" s="28">
        <v>20000</v>
      </c>
      <c r="K29" s="59"/>
    </row>
    <row r="30" spans="1:13" ht="18" customHeight="1" x14ac:dyDescent="0.5">
      <c r="A30" s="12"/>
      <c r="B30" s="12">
        <v>3.8</v>
      </c>
      <c r="C30" s="10" t="s">
        <v>11</v>
      </c>
      <c r="D30" s="28">
        <v>50000</v>
      </c>
      <c r="E30" s="15"/>
      <c r="F30" s="15"/>
      <c r="G30" s="11"/>
      <c r="H30" s="11"/>
      <c r="I30" s="11"/>
      <c r="J30" s="28">
        <v>50000</v>
      </c>
      <c r="K30" s="59"/>
    </row>
    <row r="31" spans="1:13" ht="18" customHeight="1" x14ac:dyDescent="0.5">
      <c r="A31" s="12"/>
      <c r="B31" s="12">
        <v>3.9</v>
      </c>
      <c r="C31" s="43" t="s">
        <v>10</v>
      </c>
      <c r="D31" s="28">
        <v>1000</v>
      </c>
      <c r="E31" s="15"/>
      <c r="F31" s="15"/>
      <c r="G31" s="19"/>
      <c r="H31" s="19"/>
      <c r="I31" s="19"/>
      <c r="J31" s="28">
        <v>1000</v>
      </c>
      <c r="K31" s="59"/>
    </row>
    <row r="32" spans="1:13" ht="18" customHeight="1" x14ac:dyDescent="0.5">
      <c r="A32" s="12"/>
      <c r="B32" s="12"/>
      <c r="C32" s="7"/>
      <c r="D32" s="28"/>
      <c r="E32" s="28"/>
      <c r="F32" s="68" t="s">
        <v>74</v>
      </c>
      <c r="G32" s="69">
        <f>SUM(G7:G31)</f>
        <v>15958620.940000001</v>
      </c>
      <c r="H32" s="69">
        <f>SUM(H7:H31)</f>
        <v>2212999.83</v>
      </c>
      <c r="I32" s="70">
        <f>SUM(I7:I31)</f>
        <v>13591028.560000001</v>
      </c>
      <c r="J32" s="69">
        <f>SUM(J7:J31)</f>
        <v>27597851.609999999</v>
      </c>
      <c r="K32" s="67"/>
    </row>
    <row r="33" spans="1:11" ht="18" customHeight="1" x14ac:dyDescent="0.5">
      <c r="A33" s="130" t="s">
        <v>49</v>
      </c>
      <c r="B33" s="130"/>
      <c r="C33" s="130"/>
      <c r="D33" s="130"/>
      <c r="E33" s="130"/>
      <c r="F33" s="130"/>
      <c r="G33" s="130"/>
      <c r="H33" s="130"/>
      <c r="I33" s="130"/>
      <c r="J33" s="130"/>
      <c r="K33" s="130"/>
    </row>
    <row r="34" spans="1:11" ht="18" customHeight="1" x14ac:dyDescent="0.5">
      <c r="A34" s="2" t="s">
        <v>23</v>
      </c>
      <c r="B34" s="2" t="s">
        <v>22</v>
      </c>
      <c r="C34" s="2" t="s">
        <v>21</v>
      </c>
      <c r="D34" s="3" t="s">
        <v>20</v>
      </c>
      <c r="E34" s="7" t="s">
        <v>19</v>
      </c>
      <c r="F34" s="2" t="s">
        <v>34</v>
      </c>
      <c r="G34" s="2" t="s">
        <v>18</v>
      </c>
      <c r="H34" s="2" t="s">
        <v>17</v>
      </c>
      <c r="I34" s="2" t="s">
        <v>16</v>
      </c>
      <c r="J34" s="2" t="s">
        <v>15</v>
      </c>
      <c r="K34" s="56" t="s">
        <v>53</v>
      </c>
    </row>
    <row r="35" spans="1:11" ht="18" customHeight="1" x14ac:dyDescent="0.5">
      <c r="A35" s="4"/>
      <c r="B35" s="4"/>
      <c r="C35" s="4"/>
      <c r="D35" s="5"/>
      <c r="E35" s="6" t="s">
        <v>55</v>
      </c>
      <c r="F35" s="4"/>
      <c r="G35" s="4"/>
      <c r="H35" s="4"/>
      <c r="I35" s="4"/>
      <c r="J35" s="4"/>
      <c r="K35" s="57"/>
    </row>
    <row r="36" spans="1:11" ht="18" customHeight="1" x14ac:dyDescent="0.5">
      <c r="A36" s="4"/>
      <c r="B36" s="4"/>
      <c r="C36" s="4"/>
      <c r="D36" s="5"/>
      <c r="E36" s="6"/>
      <c r="F36" s="68" t="s">
        <v>75</v>
      </c>
      <c r="G36" s="69">
        <f>G32</f>
        <v>15958620.940000001</v>
      </c>
      <c r="H36" s="69">
        <f>H32</f>
        <v>2212999.83</v>
      </c>
      <c r="I36" s="70">
        <f>I32</f>
        <v>13591028.560000001</v>
      </c>
      <c r="J36" s="69">
        <f>J32</f>
        <v>27597851.609999999</v>
      </c>
      <c r="K36" s="57"/>
    </row>
    <row r="37" spans="1:11" ht="18" customHeight="1" x14ac:dyDescent="0.5">
      <c r="A37" s="12">
        <v>4</v>
      </c>
      <c r="B37" s="12"/>
      <c r="C37" s="7" t="s">
        <v>9</v>
      </c>
      <c r="D37" s="28"/>
      <c r="E37" s="28"/>
      <c r="F37" s="28"/>
      <c r="G37" s="11"/>
      <c r="H37" s="11"/>
      <c r="I37" s="11"/>
      <c r="J37" s="11"/>
      <c r="K37" s="59"/>
    </row>
    <row r="38" spans="1:11" ht="18" customHeight="1" x14ac:dyDescent="0.5">
      <c r="A38" s="12"/>
      <c r="B38" s="12">
        <v>4.0999999999999996</v>
      </c>
      <c r="C38" s="10" t="s">
        <v>8</v>
      </c>
      <c r="D38" s="28">
        <v>300000</v>
      </c>
      <c r="E38" s="28"/>
      <c r="F38" s="28"/>
      <c r="G38" s="15">
        <v>111172.21</v>
      </c>
      <c r="H38" s="15"/>
      <c r="I38" s="15">
        <f>G38</f>
        <v>111172.21</v>
      </c>
      <c r="J38" s="28">
        <f>D38-I38</f>
        <v>188827.78999999998</v>
      </c>
      <c r="K38" s="59"/>
    </row>
    <row r="39" spans="1:11" ht="18" customHeight="1" x14ac:dyDescent="0.5">
      <c r="A39" s="12"/>
      <c r="B39" s="12">
        <v>4.2</v>
      </c>
      <c r="C39" s="10" t="s">
        <v>7</v>
      </c>
      <c r="D39" s="28">
        <v>50000</v>
      </c>
      <c r="E39" s="15"/>
      <c r="F39" s="15"/>
      <c r="G39" s="11">
        <v>21478.86</v>
      </c>
      <c r="H39" s="15"/>
      <c r="I39" s="11">
        <v>21478.86</v>
      </c>
      <c r="J39" s="11">
        <f>D39-I39</f>
        <v>28521.14</v>
      </c>
      <c r="K39" s="59"/>
    </row>
    <row r="40" spans="1:11" ht="18" customHeight="1" x14ac:dyDescent="0.5">
      <c r="A40" s="12"/>
      <c r="B40" s="12">
        <v>4.3</v>
      </c>
      <c r="C40" s="10" t="s">
        <v>6</v>
      </c>
      <c r="D40" s="28">
        <v>13000</v>
      </c>
      <c r="E40" s="46"/>
      <c r="F40" s="15"/>
      <c r="G40" s="11">
        <v>5477.23</v>
      </c>
      <c r="H40" s="15"/>
      <c r="I40" s="11">
        <v>5477.23</v>
      </c>
      <c r="J40" s="11">
        <f>D40-I40</f>
        <v>7522.77</v>
      </c>
      <c r="K40" s="59"/>
    </row>
    <row r="41" spans="1:11" ht="18" customHeight="1" x14ac:dyDescent="0.5">
      <c r="A41" s="12"/>
      <c r="B41" s="12"/>
      <c r="C41" s="7" t="s">
        <v>56</v>
      </c>
      <c r="D41" s="28"/>
      <c r="E41" s="46"/>
      <c r="F41" s="15"/>
      <c r="G41" s="11"/>
      <c r="H41" s="15"/>
      <c r="I41" s="11"/>
      <c r="J41" s="63"/>
      <c r="K41" s="59"/>
    </row>
    <row r="42" spans="1:11" ht="18" customHeight="1" x14ac:dyDescent="0.5">
      <c r="A42" s="12"/>
      <c r="B42" s="12"/>
      <c r="C42" s="7" t="s">
        <v>57</v>
      </c>
      <c r="D42" s="28"/>
      <c r="E42" s="46"/>
      <c r="F42" s="15"/>
      <c r="G42" s="11"/>
      <c r="H42" s="15"/>
      <c r="I42" s="11"/>
      <c r="J42" s="11"/>
      <c r="K42" s="59"/>
    </row>
    <row r="43" spans="1:11" ht="18" customHeight="1" x14ac:dyDescent="0.5">
      <c r="A43" s="12"/>
      <c r="B43" s="12">
        <v>1.1000000000000001</v>
      </c>
      <c r="C43" s="10" t="s">
        <v>62</v>
      </c>
      <c r="D43" s="28"/>
      <c r="E43" s="46"/>
      <c r="F43" s="15"/>
      <c r="G43" s="11"/>
      <c r="H43" s="15"/>
      <c r="I43" s="11"/>
      <c r="J43" s="11"/>
      <c r="K43" s="59"/>
    </row>
    <row r="44" spans="1:11" ht="18" customHeight="1" x14ac:dyDescent="0.5">
      <c r="A44" s="12"/>
      <c r="B44" s="12"/>
      <c r="C44" s="10" t="s">
        <v>58</v>
      </c>
      <c r="D44" s="28">
        <v>20000</v>
      </c>
      <c r="E44" s="46"/>
      <c r="F44" s="15"/>
      <c r="G44" s="11">
        <f>I44</f>
        <v>19440</v>
      </c>
      <c r="H44" s="15"/>
      <c r="I44" s="11">
        <v>19440</v>
      </c>
      <c r="J44" s="11">
        <f>D44-I44</f>
        <v>560</v>
      </c>
      <c r="K44" s="59"/>
    </row>
    <row r="45" spans="1:11" ht="18" customHeight="1" x14ac:dyDescent="0.5">
      <c r="A45" s="12"/>
      <c r="B45" s="12"/>
      <c r="C45" s="10" t="s">
        <v>59</v>
      </c>
      <c r="D45" s="28">
        <v>200000</v>
      </c>
      <c r="E45" s="46"/>
      <c r="F45" s="15"/>
      <c r="G45" s="11"/>
      <c r="H45" s="16">
        <v>112000</v>
      </c>
      <c r="I45" s="11"/>
      <c r="J45" s="11">
        <v>88000</v>
      </c>
      <c r="K45" s="59"/>
    </row>
    <row r="46" spans="1:11" ht="18" customHeight="1" x14ac:dyDescent="0.5">
      <c r="A46" s="12"/>
      <c r="B46" s="12"/>
      <c r="C46" s="10" t="s">
        <v>60</v>
      </c>
      <c r="D46" s="28">
        <v>10000</v>
      </c>
      <c r="E46" s="46"/>
      <c r="F46" s="15"/>
      <c r="G46" s="11">
        <f>D46</f>
        <v>10000</v>
      </c>
      <c r="H46" s="15"/>
      <c r="I46" s="11">
        <v>10000</v>
      </c>
      <c r="J46" s="11">
        <f>D46-I46</f>
        <v>0</v>
      </c>
      <c r="K46" s="59"/>
    </row>
    <row r="47" spans="1:11" ht="18" customHeight="1" x14ac:dyDescent="0.5">
      <c r="A47" s="12"/>
      <c r="B47" s="12">
        <v>1.2</v>
      </c>
      <c r="C47" s="10" t="s">
        <v>61</v>
      </c>
      <c r="D47" s="28"/>
      <c r="E47" s="46"/>
      <c r="F47" s="15"/>
      <c r="G47" s="11"/>
      <c r="H47" s="15"/>
      <c r="I47" s="11"/>
      <c r="J47" s="11"/>
      <c r="K47" s="59"/>
    </row>
    <row r="48" spans="1:11" ht="18" customHeight="1" x14ac:dyDescent="0.5">
      <c r="A48" s="12"/>
      <c r="B48" s="12"/>
      <c r="C48" s="10" t="s">
        <v>63</v>
      </c>
      <c r="D48" s="28">
        <v>50000</v>
      </c>
      <c r="E48" s="46"/>
      <c r="F48" s="15"/>
      <c r="G48" s="11">
        <f>I48</f>
        <v>48150</v>
      </c>
      <c r="H48" s="15"/>
      <c r="I48" s="11">
        <v>48150</v>
      </c>
      <c r="J48" s="28">
        <f>D48-I48</f>
        <v>1850</v>
      </c>
      <c r="K48" s="59"/>
    </row>
    <row r="49" spans="1:11" ht="18" customHeight="1" x14ac:dyDescent="0.5">
      <c r="A49" s="12"/>
      <c r="B49" s="12">
        <v>1.3</v>
      </c>
      <c r="C49" s="10" t="s">
        <v>64</v>
      </c>
      <c r="D49" s="28"/>
      <c r="E49" s="46"/>
      <c r="F49" s="15"/>
      <c r="G49" s="11"/>
      <c r="H49" s="15"/>
      <c r="I49" s="11" t="s">
        <v>83</v>
      </c>
      <c r="J49" s="28"/>
      <c r="K49" s="59"/>
    </row>
    <row r="50" spans="1:11" ht="18" customHeight="1" x14ac:dyDescent="0.5">
      <c r="A50" s="12"/>
      <c r="B50" s="12"/>
      <c r="C50" s="10" t="s">
        <v>65</v>
      </c>
      <c r="D50" s="28">
        <v>2437000</v>
      </c>
      <c r="E50" s="46"/>
      <c r="F50" s="15"/>
      <c r="G50" s="11"/>
      <c r="H50" s="15"/>
      <c r="I50" s="11"/>
      <c r="J50" s="28">
        <v>2437000</v>
      </c>
      <c r="K50" s="59"/>
    </row>
    <row r="51" spans="1:11" ht="18" customHeight="1" x14ac:dyDescent="0.5">
      <c r="A51" s="12"/>
      <c r="B51" s="12">
        <v>1.4</v>
      </c>
      <c r="C51" s="10" t="s">
        <v>66</v>
      </c>
      <c r="D51" s="28"/>
      <c r="E51" s="46"/>
      <c r="F51" s="15"/>
      <c r="G51" s="11"/>
      <c r="H51" s="15"/>
      <c r="I51" s="11"/>
      <c r="J51" s="28"/>
      <c r="K51" s="59"/>
    </row>
    <row r="52" spans="1:11" ht="18" customHeight="1" x14ac:dyDescent="0.5">
      <c r="A52" s="12"/>
      <c r="B52" s="12"/>
      <c r="C52" s="10" t="s">
        <v>67</v>
      </c>
      <c r="D52" s="28">
        <v>50000000</v>
      </c>
      <c r="E52" s="46"/>
      <c r="F52" s="15"/>
      <c r="G52" s="11"/>
      <c r="H52" s="15"/>
      <c r="I52" s="11"/>
      <c r="J52" s="28">
        <v>50000000</v>
      </c>
      <c r="K52" s="59"/>
    </row>
    <row r="53" spans="1:11" ht="18" customHeight="1" x14ac:dyDescent="0.5">
      <c r="A53" s="9"/>
      <c r="B53" s="12"/>
      <c r="C53" s="7" t="s">
        <v>68</v>
      </c>
      <c r="D53" s="28"/>
      <c r="E53" s="31"/>
      <c r="F53" s="31"/>
      <c r="G53" s="11"/>
      <c r="H53" s="15"/>
      <c r="I53" s="11"/>
      <c r="J53" s="64"/>
      <c r="K53" s="59"/>
    </row>
    <row r="54" spans="1:11" ht="18" customHeight="1" x14ac:dyDescent="0.5">
      <c r="A54" s="9"/>
      <c r="C54" s="7" t="s">
        <v>5</v>
      </c>
      <c r="D54" s="28"/>
      <c r="E54" s="31"/>
      <c r="F54" s="31"/>
      <c r="G54" s="11"/>
      <c r="H54" s="15"/>
      <c r="I54" s="11"/>
      <c r="J54" s="28"/>
      <c r="K54" s="59"/>
    </row>
    <row r="55" spans="1:11" ht="18" customHeight="1" x14ac:dyDescent="0.5">
      <c r="A55" s="12"/>
      <c r="B55" s="12">
        <v>2.1</v>
      </c>
      <c r="C55" s="10" t="s">
        <v>69</v>
      </c>
      <c r="D55" s="28"/>
      <c r="E55" s="15"/>
      <c r="F55" s="15"/>
      <c r="G55" s="15"/>
      <c r="H55" s="15"/>
      <c r="I55" s="15"/>
      <c r="J55" s="28"/>
      <c r="K55" s="59"/>
    </row>
    <row r="56" spans="1:11" ht="18" customHeight="1" x14ac:dyDescent="0.5">
      <c r="A56" s="12"/>
      <c r="B56" s="9"/>
      <c r="C56" s="10" t="s">
        <v>76</v>
      </c>
      <c r="D56" s="28">
        <v>200000</v>
      </c>
      <c r="E56" s="15"/>
      <c r="F56" s="15"/>
      <c r="G56" s="15"/>
      <c r="H56" s="11">
        <v>200000</v>
      </c>
      <c r="I56" s="15"/>
      <c r="J56" s="28"/>
      <c r="K56" s="59"/>
    </row>
    <row r="57" spans="1:11" ht="18" customHeight="1" x14ac:dyDescent="0.5">
      <c r="A57" s="12"/>
      <c r="B57" s="12">
        <v>2.2000000000000002</v>
      </c>
      <c r="C57" s="10" t="s">
        <v>70</v>
      </c>
      <c r="D57" s="28">
        <v>1500000</v>
      </c>
      <c r="E57" s="51"/>
      <c r="F57" s="15"/>
      <c r="G57" s="15"/>
      <c r="H57" s="11"/>
      <c r="I57" s="15"/>
      <c r="J57" s="28">
        <v>1500000</v>
      </c>
      <c r="K57" s="59"/>
    </row>
    <row r="58" spans="1:11" ht="18" customHeight="1" x14ac:dyDescent="0.5">
      <c r="A58" s="21"/>
      <c r="B58" s="21"/>
      <c r="C58" s="22" t="s">
        <v>71</v>
      </c>
      <c r="D58" s="52"/>
      <c r="E58" s="53"/>
      <c r="F58" s="54"/>
      <c r="G58" s="55"/>
      <c r="H58" s="55"/>
      <c r="I58" s="55"/>
      <c r="J58" s="65"/>
      <c r="K58" s="59"/>
    </row>
    <row r="59" spans="1:11" ht="18" customHeight="1" x14ac:dyDescent="0.5">
      <c r="A59" s="21"/>
      <c r="B59" s="21"/>
      <c r="C59" s="75" t="s">
        <v>1</v>
      </c>
      <c r="D59" s="71"/>
      <c r="E59" s="72"/>
      <c r="F59" s="73"/>
      <c r="G59" s="74">
        <f>SUM(G38:G58)</f>
        <v>215718.30000000002</v>
      </c>
      <c r="H59" s="74">
        <f>SUM(H38:H58)</f>
        <v>312000</v>
      </c>
      <c r="I59" s="74">
        <f>SUM(I38:I58)</f>
        <v>215718.30000000002</v>
      </c>
      <c r="J59" s="74">
        <f>SUM(J38:J58)</f>
        <v>54252281.700000003</v>
      </c>
      <c r="K59" s="76"/>
    </row>
    <row r="60" spans="1:11" s="82" customFormat="1" ht="18" customHeight="1" thickBot="1" x14ac:dyDescent="0.55000000000000004">
      <c r="A60" s="77"/>
      <c r="B60" s="77"/>
      <c r="C60" s="78" t="s">
        <v>72</v>
      </c>
      <c r="D60" s="79">
        <v>98181880</v>
      </c>
      <c r="E60" s="80"/>
      <c r="F60" s="79"/>
      <c r="G60" s="81">
        <f>G36+G59</f>
        <v>16174339.240000002</v>
      </c>
      <c r="H60" s="81">
        <f>H36+H59</f>
        <v>2524999.83</v>
      </c>
      <c r="I60" s="81">
        <f>I36+I59</f>
        <v>13806746.860000001</v>
      </c>
      <c r="J60" s="81">
        <f>J36+J59</f>
        <v>81850133.310000002</v>
      </c>
      <c r="K60" s="91"/>
    </row>
    <row r="61" spans="1:11" ht="22.5" customHeight="1" thickTop="1" x14ac:dyDescent="0.5">
      <c r="A61" s="32"/>
      <c r="B61" s="103"/>
      <c r="C61" s="35" t="s">
        <v>51</v>
      </c>
      <c r="E61" s="37">
        <f>G60*100/D60</f>
        <v>16.473853668314359</v>
      </c>
      <c r="F61" s="85"/>
      <c r="G61" s="38"/>
      <c r="H61" s="39"/>
      <c r="I61" s="40"/>
      <c r="J61" s="40"/>
    </row>
    <row r="62" spans="1:11" ht="18" customHeight="1" x14ac:dyDescent="0.5">
      <c r="A62" s="32"/>
      <c r="B62" s="103"/>
      <c r="C62" s="87" t="s">
        <v>77</v>
      </c>
      <c r="E62" s="47">
        <f>I60*100/G60</f>
        <v>85.36204573881561</v>
      </c>
      <c r="F62" s="86"/>
      <c r="G62" s="87"/>
      <c r="H62" s="36"/>
      <c r="I62" s="38"/>
      <c r="J62" s="87"/>
    </row>
    <row r="63" spans="1:11" ht="18" customHeight="1" x14ac:dyDescent="0.5">
      <c r="A63" s="32"/>
      <c r="B63" s="103"/>
      <c r="C63" s="86" t="s">
        <v>78</v>
      </c>
      <c r="E63" s="39">
        <f>I60*100/D60</f>
        <v>14.062418503292056</v>
      </c>
      <c r="F63" s="87"/>
      <c r="G63" s="124" t="s">
        <v>79</v>
      </c>
      <c r="H63" s="124"/>
      <c r="I63" s="124"/>
      <c r="J63" s="124"/>
    </row>
    <row r="64" spans="1:11" ht="18" customHeight="1" x14ac:dyDescent="0.5">
      <c r="A64" s="32"/>
      <c r="B64" s="41"/>
      <c r="C64" s="35" t="s">
        <v>52</v>
      </c>
      <c r="D64" s="14"/>
      <c r="E64" s="42">
        <f>J60*100/D60</f>
        <v>83.365824029851538</v>
      </c>
      <c r="F64" s="34"/>
      <c r="G64" s="124" t="s">
        <v>80</v>
      </c>
      <c r="H64" s="124"/>
      <c r="I64" s="124"/>
      <c r="J64" s="124"/>
    </row>
    <row r="67" spans="2:7" ht="18" customHeight="1" x14ac:dyDescent="0.5">
      <c r="C67" s="94" t="s">
        <v>81</v>
      </c>
    </row>
    <row r="68" spans="2:7" ht="18" customHeight="1" x14ac:dyDescent="0.6">
      <c r="B68" s="1"/>
      <c r="C68" s="95">
        <f>H60</f>
        <v>2524999.83</v>
      </c>
    </row>
    <row r="69" spans="2:7" ht="18" customHeight="1" x14ac:dyDescent="0.6">
      <c r="C69" s="95">
        <f>I60</f>
        <v>13806746.860000001</v>
      </c>
    </row>
    <row r="70" spans="2:7" ht="18" customHeight="1" x14ac:dyDescent="0.6">
      <c r="C70" s="95">
        <f>J60</f>
        <v>81850133.310000002</v>
      </c>
      <c r="G70" s="97"/>
    </row>
    <row r="71" spans="2:7" ht="18" customHeight="1" x14ac:dyDescent="0.6">
      <c r="C71" s="96">
        <f>SUM(C68:C70)</f>
        <v>98181880</v>
      </c>
      <c r="G71" s="92"/>
    </row>
    <row r="73" spans="2:7" ht="28.5" customHeight="1" x14ac:dyDescent="0.5">
      <c r="C73" s="93" t="s">
        <v>82</v>
      </c>
    </row>
    <row r="74" spans="2:7" ht="27.75" customHeight="1" x14ac:dyDescent="0.6">
      <c r="C74" s="101">
        <f>D60</f>
        <v>98181880</v>
      </c>
    </row>
    <row r="75" spans="2:7" ht="18" customHeight="1" x14ac:dyDescent="0.55000000000000004">
      <c r="C75" s="100"/>
    </row>
    <row r="76" spans="2:7" ht="18" customHeight="1" x14ac:dyDescent="0.5">
      <c r="F76" s="61">
        <f>+C74-C71</f>
        <v>0</v>
      </c>
    </row>
  </sheetData>
  <mergeCells count="6">
    <mergeCell ref="G64:J64"/>
    <mergeCell ref="A1:K1"/>
    <mergeCell ref="A2:K2"/>
    <mergeCell ref="A3:K3"/>
    <mergeCell ref="A33:K33"/>
    <mergeCell ref="G63:J63"/>
  </mergeCells>
  <pageMargins left="0.19685039370078741" right="0.23622047244094491" top="0.19685039370078741" bottom="0.19685039370078741" header="0.23622047244094491" footer="0.19685039370078741"/>
  <pageSetup paperSize="9" fitToHeight="0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มิ.ย.58</vt:lpstr>
      <vt:lpstr>13 กพ 58</vt:lpstr>
      <vt:lpstr>test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2015-07-22T08:54:42Z</cp:lastPrinted>
  <dcterms:created xsi:type="dcterms:W3CDTF">2013-10-08T03:54:34Z</dcterms:created>
  <dcterms:modified xsi:type="dcterms:W3CDTF">2015-06-29T10:19:36Z</dcterms:modified>
</cp:coreProperties>
</file>